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1cea5f0bc8719f5/Application Data/เดสก์ท็อป/"/>
    </mc:Choice>
  </mc:AlternateContent>
  <xr:revisionPtr revIDLastSave="27" documentId="13_ncr:1_{B398B06D-C94B-4F23-A0E2-12FD8779A976}" xr6:coauthVersionLast="47" xr6:coauthVersionMax="47" xr10:uidLastSave="{6664C212-D534-4C9F-BC4E-15A01E8597F1}"/>
  <bookViews>
    <workbookView xWindow="-98" yWindow="-98" windowWidth="20715" windowHeight="13155" tabRatio="767" xr2:uid="{00000000-000D-0000-FFFF-FFFF00000000}"/>
  </bookViews>
  <sheets>
    <sheet name="Tax Summary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9" l="1"/>
  <c r="K26" i="9"/>
  <c r="P20" i="9"/>
  <c r="P19" i="9"/>
  <c r="P18" i="9"/>
  <c r="P17" i="9"/>
  <c r="P16" i="9"/>
  <c r="P15" i="9"/>
  <c r="P14" i="9"/>
  <c r="P13" i="9"/>
  <c r="P12" i="9"/>
  <c r="P11" i="9"/>
  <c r="P10" i="9"/>
  <c r="M21" i="9" l="1"/>
  <c r="H27" i="9" l="1"/>
  <c r="E27" i="9"/>
  <c r="C44" i="9"/>
  <c r="E45" i="9" l="1"/>
  <c r="E46" i="9" l="1"/>
  <c r="B43" i="9" s="1"/>
  <c r="C45" i="9"/>
  <c r="G20" i="9"/>
  <c r="G19" i="9"/>
  <c r="G18" i="9"/>
  <c r="G17" i="9"/>
  <c r="G16" i="9"/>
  <c r="G15" i="9"/>
  <c r="G14" i="9"/>
  <c r="G13" i="9"/>
  <c r="G12" i="9"/>
  <c r="G11" i="9"/>
  <c r="G10" i="9"/>
  <c r="G9" i="9"/>
  <c r="D21" i="9"/>
  <c r="C21" i="9"/>
  <c r="B20" i="9"/>
  <c r="B19" i="9"/>
  <c r="B18" i="9"/>
  <c r="B17" i="9"/>
  <c r="B16" i="9"/>
  <c r="B15" i="9"/>
  <c r="B14" i="9"/>
  <c r="B13" i="9"/>
  <c r="B12" i="9"/>
  <c r="B11" i="9"/>
  <c r="B10" i="9"/>
  <c r="B9" i="9"/>
  <c r="G21" i="9" l="1"/>
  <c r="B21" i="9"/>
  <c r="K25" i="9" s="1"/>
  <c r="I21" i="9"/>
  <c r="E52" i="9" s="1"/>
  <c r="K10" i="9"/>
  <c r="K11" i="9"/>
  <c r="K12" i="9"/>
  <c r="K13" i="9"/>
  <c r="K14" i="9"/>
  <c r="K15" i="9"/>
  <c r="K16" i="9"/>
  <c r="K17" i="9"/>
  <c r="K18" i="9"/>
  <c r="K19" i="9"/>
  <c r="P21" i="9" l="1"/>
  <c r="K20" i="9" l="1"/>
  <c r="J21" i="9" l="1"/>
  <c r="H21" i="9"/>
  <c r="E50" i="9" s="1"/>
  <c r="F21" i="9"/>
  <c r="E21" i="9"/>
  <c r="J22" i="9" l="1"/>
  <c r="K22" i="9" s="1"/>
  <c r="F22" i="9"/>
  <c r="G22" i="9" s="1"/>
  <c r="E26" i="9" l="1"/>
  <c r="E49" i="9" s="1"/>
  <c r="K9" i="9"/>
  <c r="L9" i="9" s="1"/>
  <c r="L10" i="9" s="1"/>
  <c r="L11" i="9" s="1"/>
  <c r="L12" i="9" s="1"/>
  <c r="L13" i="9" s="1"/>
  <c r="L14" i="9" s="1"/>
  <c r="L15" i="9" s="1"/>
  <c r="L16" i="9" s="1"/>
  <c r="L17" i="9" s="1"/>
  <c r="L18" i="9" s="1"/>
  <c r="L19" i="9" s="1"/>
  <c r="L20" i="9" s="1"/>
  <c r="H25" i="9" l="1"/>
  <c r="H24" i="9"/>
  <c r="F49" i="9"/>
  <c r="F52" i="9"/>
  <c r="E51" i="9"/>
  <c r="F50" i="9"/>
  <c r="E32" i="9"/>
  <c r="E33" i="9" s="1"/>
  <c r="E53" i="9" l="1"/>
  <c r="F53" i="9" s="1"/>
  <c r="F51" i="9"/>
  <c r="L25" i="9"/>
  <c r="K27" i="9"/>
  <c r="L26" i="9"/>
  <c r="L27" i="9" l="1"/>
</calcChain>
</file>

<file path=xl/sharedStrings.xml><?xml version="1.0" encoding="utf-8"?>
<sst xmlns="http://schemas.openxmlformats.org/spreadsheetml/2006/main" count="72" uniqueCount="70">
  <si>
    <t>ขาย</t>
  </si>
  <si>
    <t>ภาษีขาย</t>
  </si>
  <si>
    <t>ซื้อ</t>
  </si>
  <si>
    <t>ภาษีซื้อ</t>
  </si>
  <si>
    <t>วันที่จ่าย</t>
  </si>
  <si>
    <t>รายได้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</si>
  <si>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</si>
  <si>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</si>
  <si>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</si>
  <si>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</si>
  <si>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</si>
  <si>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</si>
  <si>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</si>
  <si>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รวม</t>
  </si>
  <si>
    <t>ส.ค.</t>
  </si>
  <si>
    <t>ก.ย.</t>
  </si>
  <si>
    <t>ต.ค.</t>
  </si>
  <si>
    <t>พ.ย.</t>
  </si>
  <si>
    <t>ธ.ค.</t>
  </si>
  <si>
    <t>ภาษีถูกหัก ณ ที่จ่าย</t>
  </si>
  <si>
    <t>บริการ</t>
  </si>
  <si>
    <t>หัก รายได้รับล่วงหน้าต้นปี</t>
  </si>
  <si>
    <t>บวก รายได้รับล่วงหน้าปลายปี</t>
  </si>
  <si>
    <t>PT</t>
  </si>
  <si>
    <t>เบี้ยปรับ</t>
  </si>
  <si>
    <t>#ใบเสร็จ</t>
  </si>
  <si>
    <t xml:space="preserve">     รายได้ค้างรับปลายปี</t>
  </si>
  <si>
    <t xml:space="preserve">       รายได้ค้างรับต้นปี</t>
  </si>
  <si>
    <t xml:space="preserve">       จำหน่ายทรัพย์สิน</t>
  </si>
  <si>
    <t>เจ้าหนี้สรรพากร</t>
  </si>
  <si>
    <t>ลูกหนี้สรรพากร</t>
  </si>
  <si>
    <t>ตรวจสอบคำนวณภาษี</t>
  </si>
  <si>
    <t>โดยประมาณ</t>
  </si>
  <si>
    <t>เดือน</t>
  </si>
  <si>
    <t>ค่าใช้จ่าย-บริหาร</t>
  </si>
  <si>
    <t xml:space="preserve">ที่อยู่  </t>
  </si>
  <si>
    <t>เลขประจำตัวผู้เสียภาษี x-xxxx-xxxxx-xx-x</t>
  </si>
  <si>
    <t>ขาย 0</t>
  </si>
  <si>
    <t>ขาย ยกเว้น</t>
  </si>
  <si>
    <t>Diff</t>
  </si>
  <si>
    <t>ธ.ค.ปีก่อน</t>
  </si>
  <si>
    <t>รวมยอดขายในเดือนนี้</t>
  </si>
  <si>
    <t>รวมยอดซื้อในเดือนนี้</t>
  </si>
  <si>
    <t>กำไรขั้นต้น</t>
  </si>
  <si>
    <t>กำไรสุทธิ</t>
  </si>
  <si>
    <t>ค่า PT</t>
  </si>
  <si>
    <t>ซื้อตาม ภ.พ.30</t>
  </si>
  <si>
    <t>X 100</t>
  </si>
  <si>
    <t>ขายรวมตาม ภ.พ.30</t>
  </si>
  <si>
    <t>ขาย/บริการ</t>
  </si>
  <si>
    <t>รวมรายได้ตาม ภ.ง.ด.50</t>
  </si>
  <si>
    <t>บันทึกรายได้รับล่วงหน้า-ค่าสินค้า</t>
  </si>
  <si>
    <t>วันที่ 28/12/2568</t>
  </si>
  <si>
    <t>ซื้อในเดือน</t>
  </si>
  <si>
    <t>งบกำไรขาดทุนเบื้องต้น</t>
  </si>
  <si>
    <t>ขายในเดือน</t>
  </si>
  <si>
    <t>สูตรคำนวณ</t>
  </si>
  <si>
    <t>คำนวณค่า PT</t>
  </si>
  <si>
    <t>กระดาษทำการเบื้องต้น(แบบย่อ)</t>
  </si>
  <si>
    <t>ออกใบกำกับภาษี</t>
  </si>
  <si>
    <t>รายละเอียด แบบภาษีมูลค่าเพิ่ม ภ.พ.30</t>
  </si>
  <si>
    <t>Dr. ธนาคาร</t>
  </si>
  <si>
    <t xml:space="preserve">    Cr. รายได้รับล่วงหน้า</t>
  </si>
  <si>
    <t xml:space="preserve">    Cr. ภาษีขาย</t>
  </si>
  <si>
    <t>ต้นทุนขาย</t>
  </si>
  <si>
    <t>1 มกราคม - 31 ธันวาคม  2568</t>
  </si>
  <si>
    <t>ภาษีที่ต้องชำระเดือนนี้</t>
  </si>
  <si>
    <t>ต้องชำระ/ชำระเกิน/เครติด</t>
  </si>
  <si>
    <t>จัดทำโดย ก.การบัญชี / facebook.com/OnlineByK.Acc</t>
  </si>
  <si>
    <t>บริษัท ภาษีรู้ไว้ได้เปรียบ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</si>
</sst>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-mmm\-yy_)"/>
    <numFmt numFmtId="165" formatCode="#,##0.00;[Red]\(#,##0.000\)"/>
    <numFmt numFmtId="166" formatCode="#,##0.00_ ;[Red]\-#,##0.00\ "/>
    <numFmt numFmtId="167" formatCode="_(* #,##0.00_);_(* \(#,##0.00\);_(* &quot;-&quot;??_);_(@_)"/>
  </numFmts>
  <fonts count="12" x14ac:knownFonts="1">
    <font>
      <sz val="14"/>
      <name val="Cordia New"/>
      <charset val="222"/>
    </font>
    <font>
      <sz val="11"/>
      <color theme="1"/>
      <name val="Calibri"/>
      <family val="2"/>
      <scheme val="minor"/>
    </font>
    <font>
      <sz val="14"/>
      <name val="Cordia New"/>
      <family val="2"/>
    </font>
    <font>
      <sz val="9"/>
      <name val="Tahoma"/>
      <family val="2"/>
      <charset val="22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12"/>
      <color rgb="FFC00000"/>
      <name val="Tahoma"/>
      <family val="2"/>
    </font>
    <font>
      <b/>
      <sz val="14"/>
      <color theme="0"/>
      <name val="Tahoma"/>
      <family val="2"/>
    </font>
    <font>
      <b/>
      <sz val="9"/>
      <color theme="0"/>
      <name val="Tahoma"/>
      <family val="2"/>
    </font>
    <font>
      <sz val="9"/>
      <color rgb="FFC00000"/>
      <name val="Tahoma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01">
    <xf numFmtId="0" fontId="0" fillId="0" borderId="0" xfId="0"/>
    <xf numFmtId="49" fontId="3" fillId="0" borderId="1" xfId="1" applyNumberFormat="1" applyFont="1" applyBorder="1" applyAlignment="1">
      <alignment horizontal="center"/>
    </xf>
    <xf numFmtId="49" fontId="3" fillId="0" borderId="3" xfId="1" applyNumberFormat="1" applyFont="1" applyBorder="1" applyAlignment="1">
      <alignment horizontal="center"/>
    </xf>
    <xf numFmtId="43" fontId="3" fillId="0" borderId="0" xfId="1" applyFont="1" applyBorder="1"/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9" fontId="3" fillId="0" borderId="0" xfId="1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11" xfId="1" applyFont="1" applyBorder="1"/>
    <xf numFmtId="40" fontId="3" fillId="0" borderId="6" xfId="1" applyNumberFormat="1" applyFont="1" applyBorder="1"/>
    <xf numFmtId="43" fontId="3" fillId="0" borderId="6" xfId="1" applyFont="1" applyBorder="1"/>
    <xf numFmtId="43" fontId="3" fillId="0" borderId="13" xfId="1" applyFont="1" applyBorder="1"/>
    <xf numFmtId="40" fontId="3" fillId="0" borderId="5" xfId="1" applyNumberFormat="1" applyFont="1" applyBorder="1"/>
    <xf numFmtId="14" fontId="3" fillId="0" borderId="5" xfId="1" applyNumberFormat="1" applyFont="1" applyBorder="1"/>
    <xf numFmtId="43" fontId="3" fillId="0" borderId="5" xfId="1" applyFont="1" applyBorder="1"/>
    <xf numFmtId="43" fontId="3" fillId="0" borderId="14" xfId="1" applyFont="1" applyBorder="1"/>
    <xf numFmtId="43" fontId="3" fillId="0" borderId="8" xfId="1" applyFont="1" applyBorder="1"/>
    <xf numFmtId="43" fontId="3" fillId="0" borderId="9" xfId="1" applyFont="1" applyBorder="1"/>
    <xf numFmtId="43" fontId="3" fillId="0" borderId="0" xfId="1" applyFont="1" applyBorder="1" applyAlignment="1"/>
    <xf numFmtId="43" fontId="3" fillId="0" borderId="4" xfId="1" applyFont="1" applyBorder="1"/>
    <xf numFmtId="14" fontId="3" fillId="0" borderId="0" xfId="1" applyNumberFormat="1" applyFont="1" applyBorder="1"/>
    <xf numFmtId="165" fontId="3" fillId="0" borderId="0" xfId="1" applyNumberFormat="1" applyFont="1" applyBorder="1"/>
    <xf numFmtId="14" fontId="4" fillId="0" borderId="5" xfId="1" applyNumberFormat="1" applyFont="1" applyBorder="1"/>
    <xf numFmtId="43" fontId="3" fillId="0" borderId="0" xfId="1" applyFont="1" applyBorder="1" applyAlignment="1">
      <alignment horizontal="right"/>
    </xf>
    <xf numFmtId="43" fontId="3" fillId="0" borderId="0" xfId="0" applyNumberFormat="1" applyFont="1" applyAlignment="1">
      <alignment horizontal="centerContinuous"/>
    </xf>
    <xf numFmtId="43" fontId="4" fillId="0" borderId="8" xfId="1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4" fillId="0" borderId="0" xfId="1" applyFont="1"/>
    <xf numFmtId="0" fontId="4" fillId="0" borderId="0" xfId="0" applyFont="1"/>
    <xf numFmtId="43" fontId="4" fillId="0" borderId="0" xfId="0" applyNumberFormat="1" applyFont="1" applyAlignment="1">
      <alignment horizontal="center"/>
    </xf>
    <xf numFmtId="43" fontId="4" fillId="0" borderId="0" xfId="0" applyNumberFormat="1" applyFont="1" applyAlignment="1">
      <alignment horizontal="centerContinuous"/>
    </xf>
    <xf numFmtId="43" fontId="4" fillId="0" borderId="9" xfId="1" applyFont="1" applyBorder="1" applyAlignment="1">
      <alignment horizontal="center" wrapText="1"/>
    </xf>
    <xf numFmtId="166" fontId="3" fillId="0" borderId="9" xfId="1" applyNumberFormat="1" applyFont="1" applyBorder="1"/>
    <xf numFmtId="166" fontId="3" fillId="0" borderId="10" xfId="1" applyNumberFormat="1" applyFont="1" applyBorder="1" applyAlignment="1">
      <alignment horizontal="center"/>
    </xf>
    <xf numFmtId="166" fontId="3" fillId="0" borderId="9" xfId="1" applyNumberFormat="1" applyFont="1" applyBorder="1" applyAlignment="1">
      <alignment horizontal="center"/>
    </xf>
    <xf numFmtId="10" fontId="3" fillId="0" borderId="0" xfId="2" applyNumberFormat="1" applyFont="1" applyBorder="1"/>
    <xf numFmtId="43" fontId="4" fillId="3" borderId="10" xfId="1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43" fontId="3" fillId="3" borderId="3" xfId="1" applyFont="1" applyFill="1" applyBorder="1" applyAlignment="1">
      <alignment horizontal="center"/>
    </xf>
    <xf numFmtId="49" fontId="3" fillId="3" borderId="15" xfId="1" applyNumberFormat="1" applyFont="1" applyFill="1" applyBorder="1" applyAlignment="1">
      <alignment horizontal="center"/>
    </xf>
    <xf numFmtId="43" fontId="4" fillId="2" borderId="8" xfId="1" applyFont="1" applyFill="1" applyBorder="1"/>
    <xf numFmtId="166" fontId="4" fillId="2" borderId="9" xfId="1" applyNumberFormat="1" applyFont="1" applyFill="1" applyBorder="1"/>
    <xf numFmtId="166" fontId="4" fillId="2" borderId="10" xfId="1" applyNumberFormat="1" applyFont="1" applyFill="1" applyBorder="1" applyAlignment="1">
      <alignment horizontal="center"/>
    </xf>
    <xf numFmtId="43" fontId="4" fillId="0" borderId="0" xfId="1" applyFont="1" applyBorder="1" applyAlignment="1"/>
    <xf numFmtId="43" fontId="4" fillId="0" borderId="0" xfId="1" applyFont="1" applyBorder="1"/>
    <xf numFmtId="43" fontId="4" fillId="0" borderId="7" xfId="1" applyFont="1" applyBorder="1"/>
    <xf numFmtId="43" fontId="4" fillId="4" borderId="9" xfId="1" applyFont="1" applyFill="1" applyBorder="1" applyAlignment="1">
      <alignment horizontal="center" wrapText="1"/>
    </xf>
    <xf numFmtId="40" fontId="3" fillId="5" borderId="6" xfId="1" applyNumberFormat="1" applyFont="1" applyFill="1" applyBorder="1"/>
    <xf numFmtId="43" fontId="4" fillId="5" borderId="4" xfId="1" applyFont="1" applyFill="1" applyBorder="1" applyAlignment="1">
      <alignment horizontal="centerContinuous"/>
    </xf>
    <xf numFmtId="43" fontId="4" fillId="4" borderId="0" xfId="1" applyFont="1" applyFill="1" applyAlignment="1">
      <alignment horizontal="centerContinuous"/>
    </xf>
    <xf numFmtId="43" fontId="4" fillId="4" borderId="0" xfId="1" applyFont="1" applyFill="1" applyBorder="1" applyAlignment="1">
      <alignment horizontal="centerContinuous"/>
    </xf>
    <xf numFmtId="43" fontId="3" fillId="0" borderId="12" xfId="1" applyFont="1" applyBorder="1"/>
    <xf numFmtId="43" fontId="3" fillId="0" borderId="17" xfId="1" applyFont="1" applyBorder="1" applyAlignment="1"/>
    <xf numFmtId="43" fontId="4" fillId="0" borderId="2" xfId="1" applyFont="1" applyBorder="1"/>
    <xf numFmtId="43" fontId="4" fillId="0" borderId="18" xfId="1" applyFont="1" applyBorder="1"/>
    <xf numFmtId="43" fontId="6" fillId="0" borderId="0" xfId="1" applyFont="1"/>
    <xf numFmtId="9" fontId="3" fillId="0" borderId="0" xfId="1" applyNumberFormat="1" applyFont="1" applyBorder="1"/>
    <xf numFmtId="43" fontId="4" fillId="2" borderId="0" xfId="1" applyFont="1" applyFill="1" applyBorder="1"/>
    <xf numFmtId="43" fontId="4" fillId="2" borderId="7" xfId="1" applyFont="1" applyFill="1" applyBorder="1"/>
    <xf numFmtId="43" fontId="5" fillId="0" borderId="0" xfId="1" applyFont="1"/>
    <xf numFmtId="43" fontId="5" fillId="2" borderId="0" xfId="1" applyFont="1" applyFill="1" applyBorder="1"/>
    <xf numFmtId="43" fontId="3" fillId="0" borderId="0" xfId="1" applyFont="1" applyFill="1" applyBorder="1"/>
    <xf numFmtId="10" fontId="3" fillId="0" borderId="0" xfId="2" applyNumberFormat="1" applyFont="1" applyFill="1" applyBorder="1"/>
    <xf numFmtId="43" fontId="5" fillId="0" borderId="0" xfId="1" applyFont="1" applyFill="1" applyBorder="1"/>
    <xf numFmtId="10" fontId="5" fillId="0" borderId="0" xfId="2" applyNumberFormat="1" applyFont="1" applyFill="1" applyBorder="1"/>
    <xf numFmtId="10" fontId="3" fillId="0" borderId="0" xfId="2" applyNumberFormat="1" applyFont="1" applyBorder="1" applyAlignment="1">
      <alignment horizontal="center"/>
    </xf>
    <xf numFmtId="10" fontId="4" fillId="0" borderId="0" xfId="2" applyNumberFormat="1" applyFont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40" fontId="4" fillId="4" borderId="6" xfId="1" applyNumberFormat="1" applyFont="1" applyFill="1" applyBorder="1"/>
    <xf numFmtId="43" fontId="4" fillId="4" borderId="5" xfId="1" applyFont="1" applyFill="1" applyBorder="1"/>
    <xf numFmtId="43" fontId="4" fillId="3" borderId="0" xfId="1" applyFont="1" applyFill="1" applyAlignment="1">
      <alignment horizontal="centerContinuous"/>
    </xf>
    <xf numFmtId="43" fontId="4" fillId="3" borderId="0" xfId="1" applyFont="1" applyFill="1" applyBorder="1" applyAlignment="1">
      <alignment horizontal="centerContinuous"/>
    </xf>
    <xf numFmtId="43" fontId="7" fillId="3" borderId="0" xfId="1" applyFont="1" applyFill="1" applyAlignment="1">
      <alignment horizontal="centerContinuous"/>
    </xf>
    <xf numFmtId="43" fontId="3" fillId="0" borderId="19" xfId="1" applyFont="1" applyBorder="1" applyAlignment="1"/>
    <xf numFmtId="43" fontId="4" fillId="0" borderId="20" xfId="1" applyFont="1" applyBorder="1" applyAlignment="1"/>
    <xf numFmtId="43" fontId="4" fillId="0" borderId="21" xfId="1" applyFont="1" applyBorder="1"/>
    <xf numFmtId="43" fontId="3" fillId="0" borderId="22" xfId="1" applyFont="1" applyBorder="1"/>
    <xf numFmtId="167" fontId="5" fillId="0" borderId="5" xfId="8" applyFont="1" applyBorder="1"/>
    <xf numFmtId="167" fontId="4" fillId="0" borderId="5" xfId="8" applyFont="1" applyBorder="1"/>
    <xf numFmtId="40" fontId="5" fillId="0" borderId="5" xfId="1" applyNumberFormat="1" applyFont="1" applyBorder="1"/>
    <xf numFmtId="0" fontId="8" fillId="0" borderId="0" xfId="0" applyFont="1" applyAlignment="1">
      <alignment vertical="center"/>
    </xf>
    <xf numFmtId="43" fontId="4" fillId="0" borderId="9" xfId="1" applyFont="1" applyFill="1" applyBorder="1" applyAlignment="1">
      <alignment horizontal="center" wrapText="1"/>
    </xf>
    <xf numFmtId="40" fontId="3" fillId="0" borderId="6" xfId="1" applyNumberFormat="1" applyFont="1" applyFill="1" applyBorder="1"/>
    <xf numFmtId="43" fontId="4" fillId="0" borderId="5" xfId="1" applyFont="1" applyFill="1" applyBorder="1"/>
    <xf numFmtId="43" fontId="4" fillId="5" borderId="9" xfId="1" applyFont="1" applyFill="1" applyBorder="1" applyAlignment="1">
      <alignment horizontal="center"/>
    </xf>
    <xf numFmtId="43" fontId="3" fillId="5" borderId="5" xfId="1" applyFont="1" applyFill="1" applyBorder="1"/>
    <xf numFmtId="43" fontId="6" fillId="3" borderId="0" xfId="1" applyFont="1" applyFill="1" applyBorder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9" fillId="6" borderId="0" xfId="0" applyNumberFormat="1" applyFont="1" applyFill="1" applyAlignment="1">
      <alignment horizontal="center" vertical="center"/>
    </xf>
    <xf numFmtId="10" fontId="10" fillId="7" borderId="0" xfId="2" applyNumberFormat="1" applyFont="1" applyFill="1" applyBorder="1"/>
    <xf numFmtId="43" fontId="10" fillId="7" borderId="10" xfId="1" applyFont="1" applyFill="1" applyBorder="1" applyAlignment="1">
      <alignment horizontal="center"/>
    </xf>
    <xf numFmtId="10" fontId="10" fillId="7" borderId="0" xfId="2" applyNumberFormat="1" applyFont="1" applyFill="1" applyBorder="1" applyAlignment="1">
      <alignment horizontal="center"/>
    </xf>
    <xf numFmtId="43" fontId="11" fillId="0" borderId="0" xfId="1" applyFont="1" applyBorder="1"/>
    <xf numFmtId="43" fontId="11" fillId="0" borderId="0" xfId="1" applyFont="1" applyBorder="1" applyAlignment="1"/>
  </cellXfs>
  <cellStyles count="9">
    <cellStyle name="Comma" xfId="1" builtinId="3"/>
    <cellStyle name="Comma 6 2" xfId="8" xr:uid="{588E5BCC-9435-45CA-A34D-1B78744A29BD}"/>
    <cellStyle name="Normal" xfId="0" builtinId="0"/>
    <cellStyle name="Normal 6 2 2" xfId="4" xr:uid="{60DF8FB1-8416-408D-8288-26E6155BEAC1}"/>
    <cellStyle name="Percent" xfId="2" builtinId="5"/>
    <cellStyle name="Percent 2" xfId="5" xr:uid="{4C08D280-953C-4429-BB46-5A375310E1C0}"/>
    <cellStyle name="เครื่องหมายจุลภาค 2" xfId="6" xr:uid="{46B57C45-6A1E-4798-A413-305719230ADB}"/>
    <cellStyle name="ปกติ_261-1.ซี.เอฟ.ดิปริเอโทร เอเวีย" xfId="3" xr:uid="{00000000-0005-0000-0000-000003000000}"/>
    <cellStyle name="เปอร์เซ็นต์ 2" xfId="7" xr:uid="{A8FACA54-55E8-42E4-BC9D-7BB2258554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488950</xdr:colOff>
      <xdr:row>38</xdr:row>
      <xdr:rowOff>143827</xdr:rowOff>
    </xdr:from>
    <xdr:to>
      <xdr:col>14</xdr:col>
      <xdr:colOff>565734</xdr:colOff>
      <xdr:row>54</xdr:row>
      <xdr:rowOff>136206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B8EE93-F906-43ED-8AAC-F3F377377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9867" y="8626369"/>
          <a:ext cx="7225826" cy="3177963"/>
        </a:xfrm>
        <a:prstGeom prst="rect">
          <a:avLst/>
        </a:prstGeom>
      </xdr:spPr>
    </xdr:pic>
    <xdr:clientData/>
  </xdr:twoCellAnchor>
  <xdr:twoCellAnchor>
    <xdr:from>
      <xdr:col>6</xdr:col>
      <xdr:colOff>384598</xdr:colOff>
      <xdr:row>27</xdr:row>
      <xdr:rowOff>95462</xdr:rowOff>
    </xdr:from>
    <xdr:to>
      <xdr:col>14</xdr:col>
      <xdr:colOff>117899</xdr:colOff>
      <xdr:row>38</xdr:row>
      <xdr:rowOff>60868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EF31740D-B565-4709-AED8-5DE548BE50B7}"/>
            </a:ext>
          </a:extLst>
        </xdr:cNvPr>
        <xdr:cNvGrpSpPr/>
      </xdr:nvGrpSpPr>
      <xdr:grpSpPr>
        <a:xfrm>
          <a:off x="4755515" y="6075045"/>
          <a:ext cx="6882343" cy="2468365"/>
          <a:chOff x="4762499" y="8069581"/>
          <a:chExt cx="6583681" cy="2480006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70062EEE-E26F-7185-8B86-2D6844CD56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844539" y="8092440"/>
            <a:ext cx="5501641" cy="2457147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F4470F5A-C60B-11A8-26B8-32616905B6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762499" y="8069581"/>
            <a:ext cx="1135381" cy="42802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6"/>
  <sheetViews>
    <sheetView showGridLines="0" tabSelected="1" zoomScale="90" zoomScaleNormal="90" workbookViewId="0">
      <pane ySplit="6" topLeftCell="A23" activePane="bottomLeft" state="frozen"/>
      <selection pane="bottomLeft" activeCell="F35" sqref="F35"/>
    </sheetView>
  </sheetViews>
  <sheetFormatPr defaultColWidth="9.15234375" defaultRowHeight="18" customHeight="1" x14ac:dyDescent="0.3"/>
  <cols>
    <col min="1" max="1" width="10.61328125" style="4" customWidth="1"/>
    <col min="2" max="2" width="15.15234375" style="4" customWidth="1"/>
    <col min="3" max="3" width="15.61328125" style="4" customWidth="1"/>
    <col min="4" max="4" width="0.23046875" style="4" hidden="1" customWidth="1"/>
    <col min="5" max="5" width="15.61328125" style="4" customWidth="1"/>
    <col min="6" max="6" width="13.61328125" style="4" customWidth="1"/>
    <col min="7" max="8" width="15.61328125" style="4" customWidth="1"/>
    <col min="9" max="9" width="14.765625" style="4" customWidth="1"/>
    <col min="10" max="11" width="13.61328125" style="4" customWidth="1"/>
    <col min="12" max="12" width="15.61328125" style="4" customWidth="1"/>
    <col min="13" max="13" width="11.765625" style="4" customWidth="1"/>
    <col min="14" max="14" width="14.765625" style="4" customWidth="1"/>
    <col min="15" max="15" width="14.23046875" style="4" customWidth="1"/>
    <col min="16" max="16" width="10.23046875" style="4" bestFit="1" customWidth="1"/>
    <col min="17" max="16384" width="9.15234375" style="4"/>
  </cols>
  <sheetData>
    <row r="1" spans="1:17" s="32" customFormat="1" ht="18" customHeight="1" x14ac:dyDescent="0.3">
      <c r="A1" s="87" t="s">
        <v>69</v>
      </c>
      <c r="B1" s="34"/>
      <c r="C1" s="34"/>
      <c r="D1" s="34"/>
      <c r="E1" s="35"/>
      <c r="F1" s="35"/>
      <c r="G1" s="35"/>
      <c r="H1" s="35"/>
      <c r="I1" s="35"/>
      <c r="J1" s="35"/>
      <c r="K1" s="95" t="s">
        <v>68</v>
      </c>
      <c r="L1" s="95"/>
      <c r="M1" s="95"/>
      <c r="N1" s="95"/>
      <c r="O1" s="95"/>
      <c r="P1" s="95"/>
    </row>
    <row r="2" spans="1:17" s="5" customFormat="1" ht="18" customHeight="1" x14ac:dyDescent="0.3">
      <c r="A2" s="4" t="s">
        <v>36</v>
      </c>
      <c r="B2" s="10"/>
      <c r="C2" s="10"/>
      <c r="D2" s="10"/>
      <c r="E2" s="27"/>
      <c r="F2" s="27"/>
      <c r="G2" s="27"/>
      <c r="H2" s="27"/>
      <c r="I2" s="27"/>
      <c r="J2" s="27"/>
      <c r="K2" s="95"/>
      <c r="L2" s="95"/>
      <c r="M2" s="95"/>
      <c r="N2" s="95"/>
      <c r="O2" s="95"/>
      <c r="P2" s="95"/>
    </row>
    <row r="3" spans="1:17" s="5" customFormat="1" ht="18" customHeight="1" x14ac:dyDescent="0.3">
      <c r="A3" s="4" t="s">
        <v>35</v>
      </c>
      <c r="B3" s="6"/>
      <c r="C3" s="6"/>
      <c r="D3" s="33" t="s">
        <v>58</v>
      </c>
      <c r="E3" s="27"/>
      <c r="F3" s="27"/>
      <c r="G3" s="27"/>
      <c r="H3" s="27"/>
      <c r="I3" s="27"/>
      <c r="J3" s="27"/>
      <c r="K3" s="34"/>
    </row>
    <row r="4" spans="1:17" s="5" customFormat="1" ht="18" customHeight="1" x14ac:dyDescent="0.3">
      <c r="A4" s="4" t="s">
        <v>65</v>
      </c>
      <c r="B4" s="6"/>
      <c r="C4" s="6"/>
      <c r="D4" s="6"/>
      <c r="E4" s="4"/>
      <c r="F4" s="4"/>
      <c r="G4" s="4"/>
      <c r="H4" s="4"/>
      <c r="I4" s="4"/>
      <c r="J4" s="4"/>
      <c r="K4" s="35"/>
      <c r="L4" s="35"/>
      <c r="M4" s="35"/>
      <c r="N4" s="35"/>
      <c r="O4" s="34"/>
    </row>
    <row r="5" spans="1:17" s="32" customFormat="1" ht="18" customHeight="1" thickBot="1" x14ac:dyDescent="0.35">
      <c r="A5" s="72" t="s">
        <v>60</v>
      </c>
      <c r="B5" s="73"/>
      <c r="C5" s="73"/>
      <c r="D5" s="73"/>
      <c r="E5" s="72"/>
      <c r="F5" s="72"/>
      <c r="G5" s="72"/>
      <c r="H5" s="72"/>
      <c r="I5" s="72"/>
      <c r="J5" s="72"/>
      <c r="K5" s="72"/>
      <c r="L5" s="72"/>
      <c r="M5" s="72"/>
      <c r="N5" s="72"/>
      <c r="O5" s="74"/>
    </row>
    <row r="6" spans="1:17" s="32" customFormat="1" ht="22.9" thickBot="1" x14ac:dyDescent="0.35">
      <c r="A6" s="28" t="s">
        <v>33</v>
      </c>
      <c r="B6" s="51" t="s">
        <v>41</v>
      </c>
      <c r="C6" s="29" t="s">
        <v>37</v>
      </c>
      <c r="D6" s="29" t="s">
        <v>38</v>
      </c>
      <c r="E6" s="29" t="s">
        <v>49</v>
      </c>
      <c r="F6" s="29" t="s">
        <v>1</v>
      </c>
      <c r="G6" s="88" t="s">
        <v>42</v>
      </c>
      <c r="H6" s="91" t="s">
        <v>2</v>
      </c>
      <c r="I6" s="36" t="s">
        <v>34</v>
      </c>
      <c r="J6" s="29" t="s">
        <v>3</v>
      </c>
      <c r="K6" s="36" t="s">
        <v>66</v>
      </c>
      <c r="L6" s="36" t="s">
        <v>67</v>
      </c>
      <c r="M6" s="29" t="s">
        <v>24</v>
      </c>
      <c r="N6" s="29" t="s">
        <v>4</v>
      </c>
      <c r="O6" s="30" t="s">
        <v>25</v>
      </c>
      <c r="P6" s="41" t="s">
        <v>23</v>
      </c>
      <c r="Q6" s="31"/>
    </row>
    <row r="7" spans="1:17" s="5" customFormat="1" ht="18" customHeight="1" x14ac:dyDescent="0.3">
      <c r="A7" s="11" t="s">
        <v>40</v>
      </c>
      <c r="B7" s="75"/>
      <c r="C7" s="12"/>
      <c r="D7" s="12"/>
      <c r="E7" s="12"/>
      <c r="F7" s="12"/>
      <c r="G7" s="89"/>
      <c r="H7" s="52"/>
      <c r="I7" s="12"/>
      <c r="J7" s="12"/>
      <c r="K7" s="12"/>
      <c r="L7" s="84">
        <v>-2000</v>
      </c>
      <c r="M7" s="12"/>
      <c r="N7" s="13"/>
      <c r="O7" s="1"/>
      <c r="P7" s="42"/>
      <c r="Q7" s="8"/>
    </row>
    <row r="8" spans="1:17" s="5" customFormat="1" ht="18" hidden="1" customHeight="1" x14ac:dyDescent="0.3">
      <c r="A8" s="11"/>
      <c r="B8" s="75"/>
      <c r="C8" s="12"/>
      <c r="D8" s="12"/>
      <c r="E8" s="12"/>
      <c r="F8" s="12"/>
      <c r="G8" s="89"/>
      <c r="H8" s="52"/>
      <c r="I8" s="12"/>
      <c r="J8" s="12"/>
      <c r="K8" s="12"/>
      <c r="L8" s="12"/>
      <c r="M8" s="12"/>
      <c r="N8" s="13"/>
      <c r="O8" s="1"/>
      <c r="P8" s="42"/>
      <c r="Q8" s="8"/>
    </row>
    <row r="9" spans="1:17" s="5" customFormat="1" ht="18" customHeight="1" x14ac:dyDescent="0.3">
      <c r="A9" s="14" t="s">
        <v>6</v>
      </c>
      <c r="B9" s="76">
        <f>SUM(C9:E9)</f>
        <v>512764.95</v>
      </c>
      <c r="C9" s="17">
        <v>0</v>
      </c>
      <c r="D9" s="17">
        <v>0</v>
      </c>
      <c r="E9" s="17">
        <v>512764.95</v>
      </c>
      <c r="F9" s="17">
        <v>35893.550000000003</v>
      </c>
      <c r="G9" s="90">
        <f>SUM(H9:I9)</f>
        <v>281593.43</v>
      </c>
      <c r="H9" s="92">
        <v>279093.43</v>
      </c>
      <c r="I9" s="17">
        <v>2500</v>
      </c>
      <c r="J9" s="17">
        <v>19711.54</v>
      </c>
      <c r="K9" s="15">
        <f t="shared" ref="K9:K19" si="0">+F9-J9</f>
        <v>16182.010000000002</v>
      </c>
      <c r="L9" s="84">
        <f>IF($L7&lt;0,$L7+$K9,$K9)</f>
        <v>14182.010000000002</v>
      </c>
      <c r="M9" s="17">
        <v>0</v>
      </c>
      <c r="N9" s="16"/>
      <c r="O9" s="2"/>
      <c r="P9" s="43">
        <f>+H9*100/B9</f>
        <v>54.429116108657581</v>
      </c>
      <c r="Q9" s="9"/>
    </row>
    <row r="10" spans="1:17" s="5" customFormat="1" ht="18" customHeight="1" x14ac:dyDescent="0.3">
      <c r="A10" s="14" t="s">
        <v>7</v>
      </c>
      <c r="B10" s="76">
        <f t="shared" ref="B10:B20" si="1">SUM(C10:E10)</f>
        <v>528764.94999999995</v>
      </c>
      <c r="C10" s="17">
        <v>0</v>
      </c>
      <c r="D10" s="17">
        <v>0</v>
      </c>
      <c r="E10" s="17">
        <v>528764.94999999995</v>
      </c>
      <c r="F10" s="17">
        <v>37013.550000000003</v>
      </c>
      <c r="G10" s="90">
        <f t="shared" ref="G10:G20" si="2">SUM(H10:I10)</f>
        <v>317732.89</v>
      </c>
      <c r="H10" s="92">
        <v>315232.89</v>
      </c>
      <c r="I10" s="17">
        <v>2500</v>
      </c>
      <c r="J10" s="17">
        <v>22241.3</v>
      </c>
      <c r="K10" s="15">
        <f t="shared" si="0"/>
        <v>14772.250000000004</v>
      </c>
      <c r="L10" s="84">
        <f>IF($L9&lt;0,$L9+$K10,$K10)</f>
        <v>14772.250000000004</v>
      </c>
      <c r="M10" s="17">
        <v>0</v>
      </c>
      <c r="N10" s="16"/>
      <c r="O10" s="2"/>
      <c r="P10" s="43">
        <f t="shared" ref="P10:P20" si="3">+H10*100/B10</f>
        <v>59.616827855174598</v>
      </c>
      <c r="Q10" s="9"/>
    </row>
    <row r="11" spans="1:17" s="5" customFormat="1" ht="18" customHeight="1" x14ac:dyDescent="0.3">
      <c r="A11" s="14" t="s">
        <v>8</v>
      </c>
      <c r="B11" s="76">
        <f t="shared" si="1"/>
        <v>511564.95</v>
      </c>
      <c r="C11" s="17">
        <v>0</v>
      </c>
      <c r="D11" s="17">
        <v>0</v>
      </c>
      <c r="E11" s="17">
        <v>511564.95</v>
      </c>
      <c r="F11" s="17">
        <v>35809.550000000003</v>
      </c>
      <c r="G11" s="90">
        <f t="shared" si="2"/>
        <v>327096.26</v>
      </c>
      <c r="H11" s="92">
        <v>324596.26</v>
      </c>
      <c r="I11" s="17">
        <v>2500</v>
      </c>
      <c r="J11" s="17">
        <v>22896.74</v>
      </c>
      <c r="K11" s="15">
        <f t="shared" si="0"/>
        <v>12912.810000000001</v>
      </c>
      <c r="L11" s="84">
        <f t="shared" ref="L11:L20" si="4">IF($L10&lt;0,$L10+$K11,$K11)</f>
        <v>12912.810000000001</v>
      </c>
      <c r="M11" s="17">
        <v>0</v>
      </c>
      <c r="N11" s="16"/>
      <c r="O11" s="2"/>
      <c r="P11" s="43">
        <f t="shared" si="3"/>
        <v>63.451622320880269</v>
      </c>
      <c r="Q11" s="9"/>
    </row>
    <row r="12" spans="1:17" s="5" customFormat="1" ht="18" customHeight="1" x14ac:dyDescent="0.3">
      <c r="A12" s="14" t="s">
        <v>9</v>
      </c>
      <c r="B12" s="76">
        <f t="shared" si="1"/>
        <v>511564.95</v>
      </c>
      <c r="C12" s="17">
        <v>0</v>
      </c>
      <c r="D12" s="17">
        <v>0</v>
      </c>
      <c r="E12" s="17">
        <v>511564.95</v>
      </c>
      <c r="F12" s="17">
        <v>35809.550000000003</v>
      </c>
      <c r="G12" s="90">
        <f t="shared" si="2"/>
        <v>338423.03999999998</v>
      </c>
      <c r="H12" s="92">
        <v>335923.04</v>
      </c>
      <c r="I12" s="17">
        <v>2500</v>
      </c>
      <c r="J12" s="17">
        <v>23689.61</v>
      </c>
      <c r="K12" s="15">
        <f t="shared" si="0"/>
        <v>12119.940000000002</v>
      </c>
      <c r="L12" s="84">
        <f t="shared" si="4"/>
        <v>12119.940000000002</v>
      </c>
      <c r="M12" s="17">
        <v>0</v>
      </c>
      <c r="N12" s="16"/>
      <c r="O12" s="2"/>
      <c r="P12" s="43">
        <f t="shared" si="3"/>
        <v>65.665765412583482</v>
      </c>
      <c r="Q12" s="9"/>
    </row>
    <row r="13" spans="1:17" s="5" customFormat="1" ht="18" customHeight="1" x14ac:dyDescent="0.3">
      <c r="A13" s="14" t="s">
        <v>10</v>
      </c>
      <c r="B13" s="76">
        <f t="shared" si="1"/>
        <v>513564.95</v>
      </c>
      <c r="C13" s="17">
        <v>0</v>
      </c>
      <c r="D13" s="17">
        <v>0</v>
      </c>
      <c r="E13" s="17">
        <v>513564.95</v>
      </c>
      <c r="F13" s="17">
        <v>35949.550000000003</v>
      </c>
      <c r="G13" s="90">
        <f t="shared" si="2"/>
        <v>347673.03</v>
      </c>
      <c r="H13" s="92">
        <v>345173.03</v>
      </c>
      <c r="I13" s="17">
        <v>2500</v>
      </c>
      <c r="J13" s="17">
        <v>24337.11</v>
      </c>
      <c r="K13" s="15">
        <f t="shared" si="0"/>
        <v>11612.440000000002</v>
      </c>
      <c r="L13" s="84">
        <f t="shared" si="4"/>
        <v>11612.440000000002</v>
      </c>
      <c r="M13" s="17">
        <v>0</v>
      </c>
      <c r="N13" s="16"/>
      <c r="O13" s="2"/>
      <c r="P13" s="43">
        <f t="shared" si="3"/>
        <v>67.21117358184199</v>
      </c>
      <c r="Q13" s="9"/>
    </row>
    <row r="14" spans="1:17" s="5" customFormat="1" ht="18" customHeight="1" x14ac:dyDescent="0.3">
      <c r="A14" s="14" t="s">
        <v>11</v>
      </c>
      <c r="B14" s="76">
        <f t="shared" si="1"/>
        <v>521464.95</v>
      </c>
      <c r="C14" s="17">
        <v>0</v>
      </c>
      <c r="D14" s="17">
        <v>0</v>
      </c>
      <c r="E14" s="17">
        <v>521464.95</v>
      </c>
      <c r="F14" s="17">
        <v>36502.550000000003</v>
      </c>
      <c r="G14" s="90">
        <f t="shared" si="2"/>
        <v>272004.67</v>
      </c>
      <c r="H14" s="92">
        <v>269504.67</v>
      </c>
      <c r="I14" s="17">
        <v>2500</v>
      </c>
      <c r="J14" s="17">
        <v>19040.330000000002</v>
      </c>
      <c r="K14" s="15">
        <f t="shared" si="0"/>
        <v>17462.22</v>
      </c>
      <c r="L14" s="84">
        <f t="shared" si="4"/>
        <v>17462.22</v>
      </c>
      <c r="M14" s="17">
        <v>0</v>
      </c>
      <c r="N14" s="16"/>
      <c r="O14" s="2"/>
      <c r="P14" s="43">
        <f t="shared" si="3"/>
        <v>51.682221403375237</v>
      </c>
      <c r="Q14" s="9"/>
    </row>
    <row r="15" spans="1:17" s="5" customFormat="1" ht="18" customHeight="1" x14ac:dyDescent="0.3">
      <c r="A15" s="14" t="s">
        <v>12</v>
      </c>
      <c r="B15" s="76">
        <f t="shared" si="1"/>
        <v>512764.95</v>
      </c>
      <c r="C15" s="17">
        <v>0</v>
      </c>
      <c r="D15" s="17">
        <v>0</v>
      </c>
      <c r="E15" s="17">
        <v>512764.95</v>
      </c>
      <c r="F15" s="17">
        <v>35893.550000000003</v>
      </c>
      <c r="G15" s="90">
        <f t="shared" si="2"/>
        <v>276593.43</v>
      </c>
      <c r="H15" s="92">
        <v>274093.43</v>
      </c>
      <c r="I15" s="17">
        <v>2500</v>
      </c>
      <c r="J15" s="17">
        <v>19361.54</v>
      </c>
      <c r="K15" s="15">
        <f t="shared" si="0"/>
        <v>16532.010000000002</v>
      </c>
      <c r="L15" s="84">
        <f t="shared" si="4"/>
        <v>16532.010000000002</v>
      </c>
      <c r="M15" s="17">
        <v>0</v>
      </c>
      <c r="N15" s="16"/>
      <c r="O15" s="2"/>
      <c r="P15" s="43">
        <f t="shared" si="3"/>
        <v>53.454010458398137</v>
      </c>
      <c r="Q15" s="9"/>
    </row>
    <row r="16" spans="1:17" s="5" customFormat="1" ht="18" customHeight="1" x14ac:dyDescent="0.3">
      <c r="A16" s="14" t="s">
        <v>14</v>
      </c>
      <c r="B16" s="76">
        <f t="shared" si="1"/>
        <v>528064.94999999995</v>
      </c>
      <c r="C16" s="17">
        <v>0</v>
      </c>
      <c r="D16" s="17">
        <v>0</v>
      </c>
      <c r="E16" s="17">
        <v>528064.94999999995</v>
      </c>
      <c r="F16" s="17">
        <v>36964.550000000003</v>
      </c>
      <c r="G16" s="90">
        <f t="shared" si="2"/>
        <v>337732.89</v>
      </c>
      <c r="H16" s="92">
        <v>335232.89</v>
      </c>
      <c r="I16" s="17">
        <v>2500</v>
      </c>
      <c r="J16" s="17">
        <v>23641.3</v>
      </c>
      <c r="K16" s="15">
        <f t="shared" si="0"/>
        <v>13323.250000000004</v>
      </c>
      <c r="L16" s="84">
        <f t="shared" si="4"/>
        <v>13323.250000000004</v>
      </c>
      <c r="M16" s="17">
        <v>0</v>
      </c>
      <c r="N16" s="16"/>
      <c r="O16" s="2"/>
      <c r="P16" s="43">
        <f t="shared" si="3"/>
        <v>63.483268488090346</v>
      </c>
      <c r="Q16" s="9"/>
    </row>
    <row r="17" spans="1:17" s="5" customFormat="1" ht="18" customHeight="1" x14ac:dyDescent="0.3">
      <c r="A17" s="14" t="s">
        <v>15</v>
      </c>
      <c r="B17" s="76">
        <f t="shared" si="1"/>
        <v>519564.95</v>
      </c>
      <c r="C17" s="17">
        <v>0</v>
      </c>
      <c r="D17" s="17">
        <v>0</v>
      </c>
      <c r="E17" s="17">
        <v>519564.95</v>
      </c>
      <c r="F17" s="17">
        <v>36369.550000000003</v>
      </c>
      <c r="G17" s="90">
        <f t="shared" si="2"/>
        <v>327096.26</v>
      </c>
      <c r="H17" s="92">
        <v>324596.26</v>
      </c>
      <c r="I17" s="17">
        <v>2500</v>
      </c>
      <c r="J17" s="17">
        <v>22896.73</v>
      </c>
      <c r="K17" s="15">
        <f t="shared" si="0"/>
        <v>13472.820000000003</v>
      </c>
      <c r="L17" s="84">
        <f t="shared" si="4"/>
        <v>13472.820000000003</v>
      </c>
      <c r="M17" s="17">
        <v>0</v>
      </c>
      <c r="N17" s="16"/>
      <c r="O17" s="2"/>
      <c r="P17" s="43">
        <f t="shared" si="3"/>
        <v>62.474626127108841</v>
      </c>
      <c r="Q17" s="9"/>
    </row>
    <row r="18" spans="1:17" s="5" customFormat="1" ht="18" customHeight="1" x14ac:dyDescent="0.3">
      <c r="A18" s="14" t="s">
        <v>16</v>
      </c>
      <c r="B18" s="76">
        <f t="shared" si="1"/>
        <v>551564.94999999995</v>
      </c>
      <c r="C18" s="17">
        <v>0</v>
      </c>
      <c r="D18" s="17">
        <v>0</v>
      </c>
      <c r="E18" s="17">
        <v>551564.94999999995</v>
      </c>
      <c r="F18" s="17">
        <v>38609.550000000003</v>
      </c>
      <c r="G18" s="90">
        <f t="shared" si="2"/>
        <v>338423.03999999998</v>
      </c>
      <c r="H18" s="92">
        <v>335923.04</v>
      </c>
      <c r="I18" s="17">
        <v>2500</v>
      </c>
      <c r="J18" s="17">
        <v>23689.61</v>
      </c>
      <c r="K18" s="15">
        <f t="shared" si="0"/>
        <v>14919.940000000002</v>
      </c>
      <c r="L18" s="84">
        <f t="shared" si="4"/>
        <v>14919.940000000002</v>
      </c>
      <c r="M18" s="17">
        <v>0</v>
      </c>
      <c r="N18" s="16"/>
      <c r="O18" s="2"/>
      <c r="P18" s="43">
        <f t="shared" si="3"/>
        <v>60.903623408267698</v>
      </c>
      <c r="Q18" s="9"/>
    </row>
    <row r="19" spans="1:17" s="5" customFormat="1" ht="18" customHeight="1" x14ac:dyDescent="0.3">
      <c r="A19" s="14" t="s">
        <v>17</v>
      </c>
      <c r="B19" s="76">
        <f t="shared" si="1"/>
        <v>513564.95</v>
      </c>
      <c r="C19" s="17">
        <v>0</v>
      </c>
      <c r="D19" s="17">
        <v>0</v>
      </c>
      <c r="E19" s="17">
        <v>513564.95</v>
      </c>
      <c r="F19" s="17">
        <v>35949.550000000003</v>
      </c>
      <c r="G19" s="90">
        <f t="shared" si="2"/>
        <v>347673.03</v>
      </c>
      <c r="H19" s="92">
        <v>345173.03</v>
      </c>
      <c r="I19" s="17">
        <v>2500</v>
      </c>
      <c r="J19" s="17">
        <v>24337.11</v>
      </c>
      <c r="K19" s="15">
        <f t="shared" si="0"/>
        <v>11612.440000000002</v>
      </c>
      <c r="L19" s="84">
        <f t="shared" si="4"/>
        <v>11612.440000000002</v>
      </c>
      <c r="M19" s="17">
        <v>0</v>
      </c>
      <c r="N19" s="16"/>
      <c r="O19" s="2"/>
      <c r="P19" s="43">
        <f t="shared" si="3"/>
        <v>67.21117358184199</v>
      </c>
      <c r="Q19" s="9"/>
    </row>
    <row r="20" spans="1:17" s="5" customFormat="1" ht="18" customHeight="1" thickBot="1" x14ac:dyDescent="0.35">
      <c r="A20" s="18" t="s">
        <v>18</v>
      </c>
      <c r="B20" s="76">
        <f t="shared" si="1"/>
        <v>528464.94999999995</v>
      </c>
      <c r="C20" s="17">
        <v>0</v>
      </c>
      <c r="D20" s="17">
        <v>0</v>
      </c>
      <c r="E20" s="17">
        <v>528464.94999999995</v>
      </c>
      <c r="F20" s="17">
        <v>36992.550000000003</v>
      </c>
      <c r="G20" s="90">
        <f t="shared" si="2"/>
        <v>272004.67</v>
      </c>
      <c r="H20" s="92">
        <v>269504.67</v>
      </c>
      <c r="I20" s="17">
        <v>2500</v>
      </c>
      <c r="J20" s="17">
        <v>19040.32</v>
      </c>
      <c r="K20" s="86">
        <f>+F20-J20</f>
        <v>17952.230000000003</v>
      </c>
      <c r="L20" s="85">
        <f t="shared" si="4"/>
        <v>17952.230000000003</v>
      </c>
      <c r="M20" s="17">
        <v>0</v>
      </c>
      <c r="N20" s="25"/>
      <c r="O20" s="2"/>
      <c r="P20" s="43">
        <f t="shared" si="3"/>
        <v>50.997643268489242</v>
      </c>
      <c r="Q20" s="9"/>
    </row>
    <row r="21" spans="1:17" s="5" customFormat="1" ht="18" customHeight="1" thickBot="1" x14ac:dyDescent="0.35">
      <c r="A21" s="45" t="s">
        <v>13</v>
      </c>
      <c r="B21" s="46">
        <f t="shared" ref="B21:D21" si="5">SUM(B9:B20)</f>
        <v>6253679.4000000013</v>
      </c>
      <c r="C21" s="46">
        <f t="shared" si="5"/>
        <v>0</v>
      </c>
      <c r="D21" s="46">
        <f t="shared" si="5"/>
        <v>0</v>
      </c>
      <c r="E21" s="46">
        <f t="shared" ref="E21:J21" si="6">SUM(E9:E20)</f>
        <v>6253679.4000000013</v>
      </c>
      <c r="F21" s="46">
        <f t="shared" si="6"/>
        <v>437757.59999999992</v>
      </c>
      <c r="G21" s="46">
        <f t="shared" si="6"/>
        <v>3784046.6400000006</v>
      </c>
      <c r="H21" s="46">
        <f t="shared" si="6"/>
        <v>3754046.6400000006</v>
      </c>
      <c r="I21" s="46">
        <f t="shared" si="6"/>
        <v>30000</v>
      </c>
      <c r="J21" s="46">
        <f t="shared" si="6"/>
        <v>264883.24</v>
      </c>
      <c r="K21" s="46"/>
      <c r="L21" s="46"/>
      <c r="M21" s="46">
        <f>SUM(M9:M20)</f>
        <v>0</v>
      </c>
      <c r="N21" s="46"/>
      <c r="O21" s="47"/>
      <c r="P21" s="97">
        <f>AVERAGE(P9:P20)</f>
        <v>60.048422667892453</v>
      </c>
      <c r="Q21" s="9"/>
    </row>
    <row r="22" spans="1:17" s="5" customFormat="1" ht="18" customHeight="1" thickBot="1" x14ac:dyDescent="0.35">
      <c r="A22" s="19" t="s">
        <v>31</v>
      </c>
      <c r="B22" s="20"/>
      <c r="C22" s="37"/>
      <c r="D22" s="37"/>
      <c r="E22" s="37"/>
      <c r="F22" s="37">
        <f>+E21*0.07</f>
        <v>437757.55800000014</v>
      </c>
      <c r="G22" s="37">
        <f>+F21-F22</f>
        <v>4.199999978300184E-2</v>
      </c>
      <c r="H22" s="37"/>
      <c r="I22" s="37"/>
      <c r="J22" s="37">
        <f>(H21+I21)*0.07</f>
        <v>264883.26480000006</v>
      </c>
      <c r="K22" s="37">
        <f>+J21-J22</f>
        <v>-2.4800000071991235E-2</v>
      </c>
      <c r="L22" s="37"/>
      <c r="M22" s="37"/>
      <c r="N22" s="39"/>
      <c r="O22" s="38"/>
      <c r="P22" s="44"/>
      <c r="Q22" s="9"/>
    </row>
    <row r="23" spans="1:17" s="5" customFormat="1" ht="18" customHeight="1" thickBo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8"/>
      <c r="N23" s="8"/>
      <c r="O23" s="8"/>
      <c r="P23" s="9"/>
    </row>
    <row r="24" spans="1:17" s="5" customFormat="1" ht="18" customHeight="1" x14ac:dyDescent="0.35">
      <c r="A24" s="3" t="s">
        <v>0</v>
      </c>
      <c r="B24" s="3"/>
      <c r="C24" s="3"/>
      <c r="D24" s="3"/>
      <c r="E24" s="3">
        <v>5653679.4000000004</v>
      </c>
      <c r="F24" s="3"/>
      <c r="G24" s="56" t="s">
        <v>29</v>
      </c>
      <c r="H24" s="58">
        <f>IF(L20&gt;0,+L20,0)</f>
        <v>17952.230000000003</v>
      </c>
      <c r="I24" s="49"/>
      <c r="J24" s="60" t="s">
        <v>57</v>
      </c>
      <c r="M24" s="79" t="s">
        <v>56</v>
      </c>
      <c r="N24" s="77"/>
      <c r="O24" s="78"/>
      <c r="P24" s="78"/>
      <c r="Q24" s="9"/>
    </row>
    <row r="25" spans="1:17" s="5" customFormat="1" ht="18" customHeight="1" thickBot="1" x14ac:dyDescent="0.35">
      <c r="A25" s="3" t="s">
        <v>20</v>
      </c>
      <c r="B25" s="3"/>
      <c r="C25" s="3"/>
      <c r="D25" s="21"/>
      <c r="E25" s="22">
        <v>500000</v>
      </c>
      <c r="F25" s="3"/>
      <c r="G25" s="57" t="s">
        <v>30</v>
      </c>
      <c r="H25" s="59">
        <f>IF(L20&lt;0,L20,0)</f>
        <v>0</v>
      </c>
      <c r="I25" s="49"/>
      <c r="J25" s="5" t="s">
        <v>55</v>
      </c>
      <c r="K25" s="99">
        <f>+B21</f>
        <v>6253679.4000000013</v>
      </c>
      <c r="L25" s="40">
        <f>+K25/K$25</f>
        <v>1</v>
      </c>
      <c r="M25" s="93" t="s">
        <v>45</v>
      </c>
      <c r="N25" s="53" t="s">
        <v>46</v>
      </c>
      <c r="O25" s="53"/>
      <c r="P25" s="94" t="s">
        <v>47</v>
      </c>
      <c r="Q25" s="3"/>
    </row>
    <row r="26" spans="1:17" s="5" customFormat="1" ht="18" customHeight="1" x14ac:dyDescent="0.3">
      <c r="A26" s="48" t="s">
        <v>50</v>
      </c>
      <c r="B26" s="48"/>
      <c r="C26" s="48"/>
      <c r="D26" s="49"/>
      <c r="E26" s="48">
        <f>SUM(E24:E25)</f>
        <v>6153679.4000000004</v>
      </c>
      <c r="F26" s="21"/>
      <c r="G26" s="82" t="s">
        <v>19</v>
      </c>
      <c r="H26" s="83"/>
      <c r="I26" s="3"/>
      <c r="J26" s="5" t="s">
        <v>53</v>
      </c>
      <c r="K26" s="22">
        <f>+H21</f>
        <v>3754046.6400000006</v>
      </c>
      <c r="L26" s="96">
        <f>+K26/K$25</f>
        <v>0.60029406688165043</v>
      </c>
      <c r="M26" s="93"/>
      <c r="N26" s="54" t="s">
        <v>48</v>
      </c>
      <c r="O26" s="55"/>
      <c r="P26" s="94"/>
      <c r="Q26" s="21"/>
    </row>
    <row r="27" spans="1:17" s="5" customFormat="1" ht="18" customHeight="1" thickBot="1" x14ac:dyDescent="0.35">
      <c r="A27" s="3" t="s">
        <v>22</v>
      </c>
      <c r="B27" s="3"/>
      <c r="C27" s="21"/>
      <c r="D27" s="21"/>
      <c r="E27" s="100">
        <f>+E44</f>
        <v>100000</v>
      </c>
      <c r="F27" s="21"/>
      <c r="G27" s="80" t="s">
        <v>32</v>
      </c>
      <c r="H27" s="81">
        <f>+E25*0.03</f>
        <v>15000</v>
      </c>
      <c r="I27" s="48"/>
      <c r="J27" s="64"/>
      <c r="K27" s="65">
        <f>+K25-K26</f>
        <v>2499632.7600000007</v>
      </c>
      <c r="L27" s="96">
        <f>+K27/K$25</f>
        <v>0.39970593311834951</v>
      </c>
      <c r="O27" s="3"/>
      <c r="P27" s="3"/>
      <c r="Q27" s="3"/>
    </row>
    <row r="28" spans="1:17" s="5" customFormat="1" ht="18" customHeight="1" x14ac:dyDescent="0.3">
      <c r="A28" s="3" t="s">
        <v>27</v>
      </c>
      <c r="B28" s="3"/>
      <c r="C28" s="21"/>
      <c r="D28" s="3"/>
      <c r="E28" s="21">
        <v>0</v>
      </c>
      <c r="F28" s="21"/>
      <c r="G28" s="21"/>
      <c r="H28" s="3"/>
      <c r="I28" s="66"/>
      <c r="J28" s="66"/>
      <c r="K28" s="67"/>
      <c r="L28" s="3"/>
      <c r="N28" s="3"/>
      <c r="O28" s="3"/>
      <c r="P28" s="3"/>
    </row>
    <row r="29" spans="1:17" s="5" customFormat="1" ht="18" customHeight="1" x14ac:dyDescent="0.3">
      <c r="A29" s="3" t="s">
        <v>28</v>
      </c>
      <c r="B29" s="3"/>
      <c r="C29" s="21"/>
      <c r="D29" s="3"/>
      <c r="E29" s="21">
        <v>0</v>
      </c>
      <c r="F29" s="21"/>
      <c r="G29" s="21"/>
      <c r="H29" s="3"/>
      <c r="I29" s="68"/>
      <c r="K29" s="69"/>
      <c r="L29" s="3"/>
      <c r="P29" s="3"/>
    </row>
    <row r="30" spans="1:17" s="5" customFormat="1" ht="18" customHeight="1" x14ac:dyDescent="0.3">
      <c r="A30" s="3" t="s">
        <v>21</v>
      </c>
      <c r="B30" s="3"/>
      <c r="C30" s="24"/>
      <c r="D30" s="3"/>
      <c r="E30" s="24">
        <v>0</v>
      </c>
      <c r="F30" s="24"/>
      <c r="G30" s="24"/>
      <c r="H30" s="3"/>
      <c r="P30" s="21"/>
    </row>
    <row r="31" spans="1:17" s="5" customFormat="1" ht="18" customHeight="1" x14ac:dyDescent="0.3">
      <c r="A31" s="3" t="s">
        <v>26</v>
      </c>
      <c r="B31" s="3"/>
      <c r="C31" s="24"/>
      <c r="D31" s="21"/>
      <c r="E31" s="24">
        <v>0</v>
      </c>
      <c r="F31" s="24"/>
      <c r="G31" s="24"/>
      <c r="H31" s="21"/>
      <c r="I31" s="21"/>
      <c r="J31" s="21"/>
      <c r="K31" s="21"/>
      <c r="L31" s="21"/>
      <c r="M31" s="21"/>
      <c r="N31" s="21"/>
      <c r="O31" s="3"/>
      <c r="P31" s="3"/>
    </row>
    <row r="32" spans="1:17" s="5" customFormat="1" ht="18" customHeight="1" thickBot="1" x14ac:dyDescent="0.35">
      <c r="A32" s="49" t="s">
        <v>41</v>
      </c>
      <c r="B32" s="3"/>
      <c r="C32" s="3"/>
      <c r="D32" s="21"/>
      <c r="E32" s="50">
        <f>SUM(E26:E31)</f>
        <v>6253679.4000000004</v>
      </c>
      <c r="F32" s="3"/>
      <c r="G32" s="3"/>
      <c r="H32" s="21"/>
      <c r="I32" s="21"/>
      <c r="J32" s="21"/>
      <c r="K32" s="21"/>
      <c r="L32" s="21"/>
      <c r="M32" s="21"/>
      <c r="N32" s="3"/>
      <c r="O32" s="3"/>
      <c r="P32" s="3"/>
    </row>
    <row r="33" spans="1:16" s="5" customFormat="1" ht="18" customHeight="1" thickTop="1" x14ac:dyDescent="0.3">
      <c r="A33" s="49" t="s">
        <v>39</v>
      </c>
      <c r="B33" s="21"/>
      <c r="C33" s="3"/>
      <c r="D33" s="3"/>
      <c r="E33" s="21">
        <f>+E21-E32</f>
        <v>0</v>
      </c>
      <c r="F33" s="21"/>
      <c r="G33" s="21"/>
      <c r="H33" s="3"/>
      <c r="I33" s="3"/>
      <c r="J33" s="3"/>
      <c r="K33" s="3"/>
      <c r="L33" s="3"/>
      <c r="M33" s="8"/>
      <c r="N33" s="8"/>
      <c r="O33" s="8"/>
      <c r="P33" s="3"/>
    </row>
    <row r="34" spans="1:16" s="5" customFormat="1" ht="18" customHeight="1" x14ac:dyDescent="0.3">
      <c r="A34" s="3"/>
      <c r="B34" s="3"/>
      <c r="C34" s="3"/>
      <c r="D34" s="3"/>
      <c r="E34" s="21"/>
      <c r="F34" s="21"/>
      <c r="G34" s="21"/>
      <c r="H34" s="3"/>
      <c r="I34" s="3"/>
      <c r="J34" s="3"/>
      <c r="K34" s="3"/>
      <c r="L34" s="3"/>
      <c r="M34" s="8"/>
      <c r="N34" s="8"/>
      <c r="O34" s="8"/>
      <c r="P34" s="3"/>
    </row>
    <row r="35" spans="1:16" s="5" customFormat="1" ht="18" customHeight="1" x14ac:dyDescent="0.3">
      <c r="A35" s="3"/>
      <c r="B35" s="3"/>
      <c r="C35" s="3"/>
      <c r="D35" s="3"/>
      <c r="E35" s="21"/>
      <c r="F35" s="21"/>
      <c r="G35" s="21"/>
      <c r="H35" s="3"/>
      <c r="I35" s="3"/>
      <c r="J35" s="3"/>
      <c r="K35" s="3"/>
      <c r="L35" s="3"/>
      <c r="M35" s="8"/>
      <c r="N35" s="8"/>
      <c r="O35" s="8"/>
      <c r="P35" s="3"/>
    </row>
    <row r="36" spans="1:16" s="5" customFormat="1" ht="18" customHeight="1" x14ac:dyDescent="0.3">
      <c r="A36" s="3"/>
      <c r="B36" s="3"/>
      <c r="C36" s="3"/>
      <c r="D36" s="3"/>
      <c r="E36" s="21"/>
      <c r="F36" s="21"/>
      <c r="G36" s="21"/>
      <c r="H36" s="3"/>
      <c r="I36" s="3"/>
      <c r="J36" s="3"/>
      <c r="K36" s="3"/>
      <c r="L36" s="3"/>
      <c r="M36" s="8"/>
      <c r="N36" s="8"/>
      <c r="O36" s="8"/>
      <c r="P36" s="3"/>
    </row>
    <row r="37" spans="1:16" s="5" customFormat="1" ht="18" customHeight="1" x14ac:dyDescent="0.3">
      <c r="A37" s="3"/>
      <c r="B37" s="3"/>
      <c r="C37" s="3"/>
      <c r="D37" s="3"/>
      <c r="E37" s="21"/>
      <c r="F37" s="21"/>
      <c r="G37" s="21"/>
      <c r="H37" s="3"/>
      <c r="I37" s="3"/>
      <c r="J37" s="3"/>
      <c r="K37" s="3"/>
      <c r="L37" s="3"/>
      <c r="M37" s="8"/>
      <c r="N37" s="8"/>
      <c r="O37" s="8"/>
      <c r="P37" s="3"/>
    </row>
    <row r="38" spans="1:16" s="5" customFormat="1" ht="18" customHeight="1" x14ac:dyDescent="0.3">
      <c r="A38" s="3"/>
      <c r="B38" s="3"/>
      <c r="C38" s="3"/>
      <c r="D38" s="3"/>
      <c r="E38" s="21"/>
      <c r="F38" s="21"/>
      <c r="G38" s="21"/>
      <c r="H38" s="3"/>
      <c r="I38" s="3"/>
      <c r="J38" s="3"/>
      <c r="K38" s="3"/>
      <c r="L38" s="3"/>
      <c r="M38" s="8"/>
      <c r="N38" s="8"/>
      <c r="O38" s="8"/>
      <c r="P38" s="3"/>
    </row>
    <row r="39" spans="1:16" s="5" customFormat="1" ht="12" customHeight="1" x14ac:dyDescent="0.3">
      <c r="A39" s="3"/>
      <c r="B39" s="3"/>
      <c r="C39" s="3"/>
      <c r="D39" s="3"/>
      <c r="E39" s="21"/>
      <c r="F39" s="21"/>
      <c r="G39" s="21"/>
      <c r="H39" s="3"/>
      <c r="I39" s="3"/>
      <c r="J39" s="3"/>
      <c r="K39" s="3"/>
      <c r="L39" s="3"/>
      <c r="M39" s="8"/>
      <c r="N39" s="8"/>
      <c r="O39" s="8"/>
      <c r="P39" s="3"/>
    </row>
    <row r="40" spans="1:16" s="5" customFormat="1" ht="18" hidden="1" customHeight="1" x14ac:dyDescent="0.3">
      <c r="A40" s="3"/>
      <c r="B40" s="3"/>
      <c r="C40" s="3"/>
      <c r="D40" s="3"/>
      <c r="E40" s="21"/>
      <c r="F40" s="21"/>
      <c r="G40" s="21"/>
      <c r="H40" s="3"/>
      <c r="I40" s="3"/>
      <c r="J40" s="3"/>
      <c r="K40" s="3"/>
      <c r="L40" s="3"/>
      <c r="M40" s="8"/>
      <c r="N40" s="8"/>
      <c r="O40" s="8"/>
      <c r="P40" s="3"/>
    </row>
    <row r="41" spans="1:16" s="5" customFormat="1" ht="5.65" customHeight="1" x14ac:dyDescent="0.3">
      <c r="A41" s="3"/>
      <c r="B41" s="3"/>
      <c r="C41" s="3"/>
      <c r="D41" s="3"/>
      <c r="E41" s="21"/>
      <c r="F41" s="21"/>
      <c r="G41" s="21"/>
      <c r="H41" s="3"/>
      <c r="I41" s="3"/>
      <c r="J41" s="3"/>
      <c r="K41" s="3"/>
      <c r="L41" s="3"/>
      <c r="M41" s="8"/>
      <c r="N41" s="8"/>
      <c r="O41" s="8"/>
      <c r="P41" s="3"/>
    </row>
    <row r="42" spans="1:16" s="5" customFormat="1" ht="18" customHeight="1" x14ac:dyDescent="0.3">
      <c r="A42" s="49" t="s">
        <v>52</v>
      </c>
      <c r="B42" s="3"/>
      <c r="C42" s="3"/>
      <c r="D42" s="3"/>
      <c r="E42" s="7" t="s">
        <v>59</v>
      </c>
      <c r="F42" s="21"/>
      <c r="G42" s="3"/>
      <c r="H42" s="3"/>
      <c r="I42" s="3"/>
      <c r="J42" s="3"/>
      <c r="K42" s="3"/>
      <c r="L42" s="23"/>
      <c r="M42" s="8"/>
      <c r="N42" s="8"/>
      <c r="O42" s="8"/>
      <c r="P42" s="3"/>
    </row>
    <row r="43" spans="1:16" ht="18" customHeight="1" x14ac:dyDescent="0.3">
      <c r="A43" s="3" t="s">
        <v>61</v>
      </c>
      <c r="B43" s="3">
        <f>+E46</f>
        <v>107000</v>
      </c>
      <c r="C43" s="3"/>
      <c r="D43" s="26"/>
      <c r="E43" s="7"/>
      <c r="F43" s="3"/>
    </row>
    <row r="44" spans="1:16" ht="18" customHeight="1" x14ac:dyDescent="0.3">
      <c r="A44" s="3" t="s">
        <v>62</v>
      </c>
      <c r="B44" s="3"/>
      <c r="C44" s="99">
        <f>+E44</f>
        <v>100000</v>
      </c>
      <c r="D44" s="3"/>
      <c r="E44" s="5">
        <v>100000</v>
      </c>
    </row>
    <row r="45" spans="1:16" ht="18" customHeight="1" x14ac:dyDescent="0.3">
      <c r="A45" s="3" t="s">
        <v>63</v>
      </c>
      <c r="B45" s="3"/>
      <c r="C45" s="3">
        <f>+E45</f>
        <v>7000.0000000000009</v>
      </c>
      <c r="D45" s="61">
        <v>7.0000000000000007E-2</v>
      </c>
      <c r="E45" s="5">
        <f>+E44*D45</f>
        <v>7000.0000000000009</v>
      </c>
    </row>
    <row r="46" spans="1:16" ht="18" customHeight="1" thickBot="1" x14ac:dyDescent="0.35">
      <c r="A46" s="49" t="s">
        <v>51</v>
      </c>
      <c r="B46" s="3"/>
      <c r="C46" s="3"/>
      <c r="D46" s="3"/>
      <c r="E46" s="63">
        <f>SUM(E44:E45)</f>
        <v>107000</v>
      </c>
    </row>
    <row r="47" spans="1:16" ht="18" customHeight="1" thickTop="1" x14ac:dyDescent="0.3">
      <c r="A47" s="3"/>
      <c r="B47" s="3"/>
      <c r="C47" s="3"/>
      <c r="D47" s="3"/>
      <c r="E47" s="3"/>
    </row>
    <row r="48" spans="1:16" ht="18" customHeight="1" x14ac:dyDescent="0.35">
      <c r="A48" s="60" t="s">
        <v>54</v>
      </c>
      <c r="B48" s="60"/>
      <c r="C48" s="60"/>
      <c r="D48" s="5"/>
      <c r="E48" s="5"/>
    </row>
    <row r="49" spans="1:6" ht="18" customHeight="1" x14ac:dyDescent="0.3">
      <c r="A49" s="5" t="s">
        <v>5</v>
      </c>
      <c r="B49" s="5"/>
      <c r="C49" s="5"/>
      <c r="E49" s="99">
        <f>+E26</f>
        <v>6153679.4000000004</v>
      </c>
      <c r="F49" s="70">
        <f>+E49/E$49</f>
        <v>1</v>
      </c>
    </row>
    <row r="50" spans="1:6" ht="18" customHeight="1" x14ac:dyDescent="0.3">
      <c r="A50" s="5" t="s">
        <v>64</v>
      </c>
      <c r="B50" s="5"/>
      <c r="C50" s="5"/>
      <c r="E50" s="22">
        <f>+H21</f>
        <v>3754046.6400000006</v>
      </c>
      <c r="F50" s="70">
        <f>+E50/E$49</f>
        <v>0.610049109805753</v>
      </c>
    </row>
    <row r="51" spans="1:6" ht="18" customHeight="1" x14ac:dyDescent="0.3">
      <c r="A51" s="32" t="s">
        <v>43</v>
      </c>
      <c r="B51" s="5"/>
      <c r="C51" s="5"/>
      <c r="E51" s="62">
        <f>+E49-E50</f>
        <v>2399632.7599999998</v>
      </c>
      <c r="F51" s="98">
        <f>+E51/E$49</f>
        <v>0.389950890194247</v>
      </c>
    </row>
    <row r="52" spans="1:6" ht="18" customHeight="1" x14ac:dyDescent="0.3">
      <c r="A52" s="3" t="s">
        <v>34</v>
      </c>
      <c r="B52" s="3"/>
      <c r="C52" s="3"/>
      <c r="E52" s="3">
        <f>+I21</f>
        <v>30000</v>
      </c>
      <c r="F52" s="70">
        <f>+E52/E$49</f>
        <v>4.8751321038921847E-3</v>
      </c>
    </row>
    <row r="53" spans="1:6" ht="18" customHeight="1" thickBot="1" x14ac:dyDescent="0.35">
      <c r="A53" s="49" t="s">
        <v>44</v>
      </c>
      <c r="B53" s="3"/>
      <c r="C53" s="3"/>
      <c r="E53" s="63">
        <f>+E51-E52</f>
        <v>2369632.7599999998</v>
      </c>
      <c r="F53" s="71">
        <f>+E53/E$49</f>
        <v>0.38507575809035477</v>
      </c>
    </row>
    <row r="54" spans="1:6" ht="18" customHeight="1" thickTop="1" x14ac:dyDescent="0.3">
      <c r="A54" s="3"/>
      <c r="B54" s="3"/>
      <c r="C54" s="3"/>
      <c r="D54" s="3"/>
      <c r="E54" s="3"/>
    </row>
    <row r="55" spans="1:6" ht="18" customHeight="1" x14ac:dyDescent="0.3">
      <c r="A55" s="3"/>
      <c r="B55" s="3"/>
      <c r="C55" s="3"/>
      <c r="D55" s="3"/>
      <c r="E55" s="3"/>
    </row>
    <row r="56" spans="1:6" ht="18" customHeight="1" x14ac:dyDescent="0.3">
      <c r="A56" s="3"/>
      <c r="B56" s="3"/>
      <c r="C56" s="3"/>
      <c r="D56" s="3"/>
      <c r="E56" s="3"/>
    </row>
    <row r="57" spans="1:6" ht="18" customHeight="1" x14ac:dyDescent="0.3">
      <c r="A57" s="3"/>
      <c r="B57" s="3"/>
      <c r="C57" s="3"/>
      <c r="D57" s="3"/>
      <c r="E57" s="3"/>
    </row>
    <row r="58" spans="1:6" ht="18" customHeight="1" x14ac:dyDescent="0.3">
      <c r="A58" s="3"/>
      <c r="B58" s="3"/>
      <c r="C58" s="3"/>
      <c r="D58" s="3"/>
      <c r="E58" s="3"/>
    </row>
    <row r="59" spans="1:6" ht="18" customHeight="1" x14ac:dyDescent="0.3">
      <c r="A59" s="3"/>
      <c r="B59" s="3"/>
      <c r="C59" s="3"/>
      <c r="D59" s="3"/>
      <c r="E59" s="3"/>
    </row>
    <row r="60" spans="1:6" ht="18" customHeight="1" x14ac:dyDescent="0.3">
      <c r="A60" s="3"/>
      <c r="B60" s="3"/>
      <c r="C60" s="3"/>
      <c r="D60" s="3"/>
      <c r="E60" s="3"/>
    </row>
    <row r="61" spans="1:6" ht="18" customHeight="1" x14ac:dyDescent="0.3">
      <c r="A61" s="3"/>
      <c r="B61" s="3"/>
      <c r="C61" s="3"/>
      <c r="D61" s="3"/>
      <c r="E61" s="3"/>
    </row>
    <row r="62" spans="1:6" ht="18" customHeight="1" x14ac:dyDescent="0.3">
      <c r="A62" s="3"/>
      <c r="B62" s="3"/>
      <c r="C62" s="3"/>
      <c r="D62" s="3"/>
      <c r="E62" s="3"/>
    </row>
    <row r="63" spans="1:6" ht="18" customHeight="1" x14ac:dyDescent="0.3">
      <c r="A63" s="3"/>
      <c r="B63" s="3"/>
      <c r="C63" s="3"/>
      <c r="D63" s="3"/>
      <c r="E63" s="3"/>
    </row>
    <row r="64" spans="1:6" ht="18" customHeight="1" x14ac:dyDescent="0.3">
      <c r="A64" s="3"/>
      <c r="B64" s="3"/>
      <c r="C64" s="3"/>
      <c r="D64" s="3"/>
      <c r="E64" s="3"/>
    </row>
    <row r="65" spans="1:5" ht="18" customHeight="1" x14ac:dyDescent="0.3">
      <c r="A65" s="3"/>
      <c r="B65" s="3"/>
      <c r="C65" s="3"/>
      <c r="D65" s="3"/>
      <c r="E65" s="3"/>
    </row>
    <row r="66" spans="1:5" ht="18" customHeight="1" x14ac:dyDescent="0.3">
      <c r="A66" s="3"/>
      <c r="B66" s="3"/>
      <c r="C66" s="3"/>
      <c r="D66" s="3"/>
      <c r="E66" s="3"/>
    </row>
    <row r="67" spans="1:5" ht="18" customHeight="1" x14ac:dyDescent="0.3">
      <c r="A67" s="3"/>
      <c r="B67" s="3"/>
      <c r="C67" s="3"/>
      <c r="D67" s="3"/>
      <c r="E67" s="3"/>
    </row>
    <row r="68" spans="1:5" ht="18" customHeight="1" x14ac:dyDescent="0.3">
      <c r="A68" s="3"/>
      <c r="B68" s="3"/>
      <c r="C68" s="3"/>
      <c r="D68" s="3"/>
      <c r="E68" s="3"/>
    </row>
    <row r="69" spans="1:5" ht="18" customHeight="1" x14ac:dyDescent="0.3">
      <c r="A69" s="3"/>
      <c r="B69" s="3"/>
      <c r="C69" s="3"/>
      <c r="D69" s="3"/>
      <c r="E69" s="3"/>
    </row>
    <row r="70" spans="1:5" ht="18" customHeight="1" x14ac:dyDescent="0.3">
      <c r="A70" s="3"/>
      <c r="B70" s="3"/>
      <c r="C70" s="3"/>
      <c r="D70" s="3"/>
      <c r="E70" s="3"/>
    </row>
    <row r="71" spans="1:5" ht="18" customHeight="1" x14ac:dyDescent="0.3">
      <c r="A71" s="3"/>
      <c r="B71" s="3"/>
      <c r="C71" s="3"/>
      <c r="D71" s="3"/>
      <c r="E71" s="3"/>
    </row>
    <row r="72" spans="1:5" ht="18" customHeight="1" x14ac:dyDescent="0.3">
      <c r="A72" s="3"/>
      <c r="B72" s="3"/>
      <c r="C72" s="3"/>
      <c r="D72" s="3"/>
      <c r="E72" s="3"/>
    </row>
    <row r="73" spans="1:5" ht="18" customHeight="1" x14ac:dyDescent="0.3">
      <c r="A73" s="3"/>
      <c r="B73" s="3"/>
      <c r="C73" s="3"/>
      <c r="D73" s="3"/>
      <c r="E73" s="3"/>
    </row>
    <row r="74" spans="1:5" ht="18" customHeight="1" x14ac:dyDescent="0.3">
      <c r="A74" s="3"/>
      <c r="B74" s="3"/>
      <c r="C74" s="3"/>
      <c r="D74" s="3"/>
      <c r="E74" s="3"/>
    </row>
    <row r="75" spans="1:5" ht="18" customHeight="1" x14ac:dyDescent="0.3">
      <c r="A75" s="3"/>
      <c r="B75" s="3"/>
      <c r="C75" s="3"/>
      <c r="D75" s="3"/>
      <c r="E75" s="3"/>
    </row>
    <row r="76" spans="1:5" ht="18" customHeight="1" x14ac:dyDescent="0.3">
      <c r="A76" s="3"/>
      <c r="B76" s="3"/>
      <c r="C76" s="3"/>
      <c r="D76" s="3"/>
      <c r="E76" s="3"/>
    </row>
    <row r="77" spans="1:5" ht="18" customHeight="1" x14ac:dyDescent="0.3">
      <c r="A77" s="3"/>
      <c r="B77" s="3"/>
      <c r="C77" s="3"/>
      <c r="D77" s="3"/>
      <c r="E77" s="3"/>
    </row>
    <row r="78" spans="1:5" ht="18" customHeight="1" x14ac:dyDescent="0.3">
      <c r="A78" s="3"/>
      <c r="B78" s="3"/>
      <c r="C78" s="3"/>
      <c r="D78" s="3"/>
      <c r="E78" s="3"/>
    </row>
    <row r="79" spans="1:5" ht="18" customHeight="1" x14ac:dyDescent="0.3">
      <c r="A79" s="3"/>
      <c r="B79" s="3"/>
      <c r="C79" s="3"/>
      <c r="D79" s="3"/>
      <c r="E79" s="3"/>
    </row>
    <row r="80" spans="1:5" ht="18" customHeight="1" x14ac:dyDescent="0.3">
      <c r="A80" s="3"/>
      <c r="B80" s="3"/>
      <c r="C80" s="3"/>
      <c r="D80" s="3"/>
      <c r="E80" s="3"/>
    </row>
    <row r="81" spans="1:5" ht="18" customHeight="1" x14ac:dyDescent="0.3">
      <c r="A81" s="3"/>
      <c r="B81" s="3"/>
      <c r="C81" s="3"/>
      <c r="D81" s="3"/>
      <c r="E81" s="3"/>
    </row>
    <row r="82" spans="1:5" ht="18" customHeight="1" x14ac:dyDescent="0.3">
      <c r="A82" s="3"/>
      <c r="B82" s="3"/>
      <c r="C82" s="3"/>
      <c r="D82" s="3"/>
      <c r="E82" s="3"/>
    </row>
    <row r="83" spans="1:5" ht="18" customHeight="1" x14ac:dyDescent="0.3">
      <c r="A83" s="3"/>
      <c r="B83" s="3"/>
      <c r="C83" s="3"/>
      <c r="D83" s="3"/>
      <c r="E83" s="3"/>
    </row>
    <row r="84" spans="1:5" ht="18" customHeight="1" x14ac:dyDescent="0.3">
      <c r="A84" s="3"/>
      <c r="B84" s="3"/>
      <c r="C84" s="3"/>
      <c r="D84" s="3"/>
      <c r="E84" s="3"/>
    </row>
    <row r="85" spans="1:5" ht="18" customHeight="1" x14ac:dyDescent="0.3">
      <c r="A85" s="3"/>
      <c r="B85" s="3"/>
      <c r="C85" s="3"/>
      <c r="D85" s="3"/>
      <c r="E85" s="3"/>
    </row>
    <row r="86" spans="1:5" ht="18" customHeight="1" x14ac:dyDescent="0.3">
      <c r="A86" s="3"/>
      <c r="B86" s="3"/>
      <c r="C86" s="3"/>
      <c r="D86" s="3"/>
      <c r="E86" s="3"/>
    </row>
    <row r="87" spans="1:5" ht="18" customHeight="1" x14ac:dyDescent="0.3">
      <c r="A87" s="3"/>
      <c r="B87" s="3"/>
      <c r="C87" s="3"/>
      <c r="D87" s="3"/>
      <c r="E87" s="3"/>
    </row>
    <row r="88" spans="1:5" ht="18" customHeight="1" x14ac:dyDescent="0.3">
      <c r="A88" s="3"/>
      <c r="B88" s="3"/>
      <c r="C88" s="3"/>
      <c r="D88" s="3"/>
      <c r="E88" s="3"/>
    </row>
    <row r="89" spans="1:5" ht="18" customHeight="1" x14ac:dyDescent="0.3">
      <c r="A89" s="3"/>
      <c r="B89" s="3"/>
      <c r="C89" s="3"/>
      <c r="D89" s="3"/>
      <c r="E89" s="3"/>
    </row>
    <row r="90" spans="1:5" ht="18" customHeight="1" x14ac:dyDescent="0.3">
      <c r="A90" s="3"/>
      <c r="B90" s="3"/>
      <c r="C90" s="3"/>
      <c r="D90" s="3"/>
      <c r="E90" s="3"/>
    </row>
    <row r="91" spans="1:5" ht="18" customHeight="1" x14ac:dyDescent="0.3">
      <c r="A91" s="3"/>
      <c r="B91" s="3"/>
      <c r="C91" s="3"/>
      <c r="D91" s="3"/>
      <c r="E91" s="3"/>
    </row>
    <row r="92" spans="1:5" ht="18" customHeight="1" x14ac:dyDescent="0.3">
      <c r="A92" s="3"/>
      <c r="B92" s="3"/>
      <c r="C92" s="3"/>
      <c r="D92" s="3"/>
      <c r="E92" s="3"/>
    </row>
    <row r="93" spans="1:5" ht="18" customHeight="1" x14ac:dyDescent="0.3">
      <c r="A93" s="3"/>
      <c r="B93" s="3"/>
      <c r="C93" s="3"/>
      <c r="D93" s="3"/>
      <c r="E93" s="3"/>
    </row>
    <row r="94" spans="1:5" ht="18" customHeight="1" x14ac:dyDescent="0.3">
      <c r="A94" s="3"/>
      <c r="B94" s="3"/>
      <c r="C94" s="3"/>
      <c r="D94" s="3"/>
      <c r="E94" s="3"/>
    </row>
    <row r="95" spans="1:5" ht="18" customHeight="1" x14ac:dyDescent="0.3">
      <c r="A95" s="3"/>
      <c r="B95" s="3"/>
      <c r="C95" s="3"/>
      <c r="D95" s="3"/>
      <c r="E95" s="3"/>
    </row>
    <row r="96" spans="1:5" ht="18" customHeight="1" x14ac:dyDescent="0.3">
      <c r="A96" s="3"/>
      <c r="B96" s="3"/>
      <c r="C96" s="3"/>
      <c r="D96" s="3"/>
      <c r="E96" s="3"/>
    </row>
    <row r="97" spans="1:5" ht="18" customHeight="1" x14ac:dyDescent="0.3">
      <c r="A97" s="3"/>
      <c r="B97" s="3"/>
      <c r="C97" s="3"/>
      <c r="D97" s="3"/>
      <c r="E97" s="3"/>
    </row>
    <row r="98" spans="1:5" ht="18" customHeight="1" x14ac:dyDescent="0.3">
      <c r="A98" s="3"/>
      <c r="B98" s="3"/>
      <c r="C98" s="3"/>
      <c r="D98" s="3"/>
      <c r="E98" s="3"/>
    </row>
    <row r="99" spans="1:5" ht="18" customHeight="1" x14ac:dyDescent="0.3">
      <c r="A99" s="3"/>
      <c r="B99" s="3"/>
      <c r="C99" s="3"/>
      <c r="D99" s="3"/>
      <c r="E99" s="3"/>
    </row>
    <row r="100" spans="1:5" ht="18" customHeight="1" x14ac:dyDescent="0.3">
      <c r="A100" s="3"/>
      <c r="B100" s="3"/>
      <c r="C100" s="3"/>
      <c r="D100" s="3"/>
      <c r="E100" s="3"/>
    </row>
    <row r="101" spans="1:5" ht="18" customHeight="1" x14ac:dyDescent="0.3">
      <c r="A101" s="3"/>
      <c r="B101" s="3"/>
      <c r="C101" s="3"/>
      <c r="D101" s="3"/>
      <c r="E101" s="3"/>
    </row>
    <row r="102" spans="1:5" ht="18" customHeight="1" x14ac:dyDescent="0.3">
      <c r="A102" s="3"/>
      <c r="B102" s="3"/>
      <c r="C102" s="3"/>
      <c r="D102" s="3"/>
      <c r="E102" s="3"/>
    </row>
    <row r="103" spans="1:5" ht="18" customHeight="1" x14ac:dyDescent="0.3">
      <c r="A103" s="3"/>
      <c r="B103" s="3"/>
      <c r="C103" s="3"/>
      <c r="D103" s="3"/>
      <c r="E103" s="3"/>
    </row>
    <row r="104" spans="1:5" ht="18" customHeight="1" x14ac:dyDescent="0.3">
      <c r="A104" s="3"/>
      <c r="B104" s="3"/>
      <c r="C104" s="3"/>
      <c r="D104" s="3"/>
      <c r="E104" s="3"/>
    </row>
    <row r="105" spans="1:5" ht="18" customHeight="1" x14ac:dyDescent="0.3">
      <c r="A105" s="3"/>
      <c r="B105" s="3"/>
      <c r="C105" s="3"/>
      <c r="D105" s="3"/>
      <c r="E105" s="3"/>
    </row>
    <row r="106" spans="1:5" ht="18" customHeight="1" x14ac:dyDescent="0.3">
      <c r="A106" s="3"/>
      <c r="B106" s="3"/>
      <c r="C106" s="3"/>
      <c r="D106" s="3"/>
      <c r="E106" s="3"/>
    </row>
    <row r="107" spans="1:5" ht="18" customHeight="1" x14ac:dyDescent="0.3">
      <c r="A107" s="3"/>
      <c r="B107" s="3"/>
      <c r="C107" s="3"/>
      <c r="D107" s="3"/>
      <c r="E107" s="3"/>
    </row>
    <row r="108" spans="1:5" ht="18" customHeight="1" x14ac:dyDescent="0.3">
      <c r="A108" s="3"/>
      <c r="B108" s="3"/>
      <c r="C108" s="3"/>
      <c r="D108" s="3"/>
      <c r="E108" s="3"/>
    </row>
    <row r="109" spans="1:5" ht="18" customHeight="1" x14ac:dyDescent="0.3">
      <c r="A109" s="3"/>
      <c r="B109" s="3"/>
      <c r="C109" s="3"/>
      <c r="D109" s="3"/>
      <c r="E109" s="3"/>
    </row>
    <row r="110" spans="1:5" ht="18" customHeight="1" x14ac:dyDescent="0.3">
      <c r="A110" s="3"/>
      <c r="B110" s="3"/>
      <c r="C110" s="3"/>
      <c r="D110" s="3"/>
      <c r="E110" s="3"/>
    </row>
    <row r="111" spans="1:5" ht="18" customHeight="1" x14ac:dyDescent="0.3">
      <c r="A111" s="3"/>
      <c r="B111" s="3"/>
      <c r="C111" s="3"/>
      <c r="D111" s="3"/>
      <c r="E111" s="3"/>
    </row>
    <row r="112" spans="1:5" ht="18" customHeight="1" x14ac:dyDescent="0.3">
      <c r="A112" s="3"/>
      <c r="B112" s="3"/>
      <c r="C112" s="3"/>
      <c r="D112" s="3"/>
      <c r="E112" s="3"/>
    </row>
    <row r="113" spans="1:5" ht="18" customHeight="1" x14ac:dyDescent="0.3">
      <c r="A113" s="3"/>
      <c r="B113" s="3"/>
      <c r="C113" s="3"/>
      <c r="D113" s="3"/>
      <c r="E113" s="3"/>
    </row>
    <row r="114" spans="1:5" ht="18" customHeight="1" x14ac:dyDescent="0.3">
      <c r="A114" s="3"/>
      <c r="B114" s="3"/>
      <c r="C114" s="3"/>
      <c r="D114" s="3"/>
      <c r="E114" s="3"/>
    </row>
    <row r="115" spans="1:5" ht="18" customHeight="1" x14ac:dyDescent="0.3">
      <c r="A115" s="3"/>
      <c r="B115" s="3"/>
      <c r="C115" s="3"/>
      <c r="D115" s="3"/>
      <c r="E115" s="3"/>
    </row>
    <row r="116" spans="1:5" ht="18" customHeight="1" x14ac:dyDescent="0.3">
      <c r="A116" s="3"/>
      <c r="B116" s="3"/>
      <c r="C116" s="3"/>
      <c r="D116" s="3"/>
      <c r="E116" s="3"/>
    </row>
    <row r="117" spans="1:5" ht="18" customHeight="1" x14ac:dyDescent="0.3">
      <c r="A117" s="3"/>
      <c r="B117" s="3"/>
      <c r="C117" s="3"/>
      <c r="D117" s="3"/>
      <c r="E117" s="3"/>
    </row>
    <row r="118" spans="1:5" ht="18" customHeight="1" x14ac:dyDescent="0.3">
      <c r="A118" s="3"/>
      <c r="B118" s="3"/>
      <c r="C118" s="3"/>
      <c r="D118" s="3"/>
      <c r="E118" s="3"/>
    </row>
    <row r="119" spans="1:5" ht="18" customHeight="1" x14ac:dyDescent="0.3">
      <c r="A119" s="3"/>
      <c r="B119" s="3"/>
      <c r="C119" s="3"/>
      <c r="D119" s="3"/>
      <c r="E119" s="3"/>
    </row>
    <row r="120" spans="1:5" ht="18" customHeight="1" x14ac:dyDescent="0.3">
      <c r="A120" s="3"/>
      <c r="B120" s="3"/>
      <c r="C120" s="3"/>
      <c r="D120" s="3"/>
      <c r="E120" s="3"/>
    </row>
    <row r="121" spans="1:5" ht="18" customHeight="1" x14ac:dyDescent="0.3">
      <c r="A121" s="3"/>
      <c r="B121" s="3"/>
      <c r="C121" s="3"/>
      <c r="D121" s="3"/>
      <c r="E121" s="3"/>
    </row>
    <row r="122" spans="1:5" ht="18" customHeight="1" x14ac:dyDescent="0.3">
      <c r="A122" s="3"/>
      <c r="B122" s="3"/>
      <c r="C122" s="3"/>
      <c r="D122" s="3"/>
      <c r="E122" s="3"/>
    </row>
    <row r="123" spans="1:5" ht="18" customHeight="1" x14ac:dyDescent="0.3">
      <c r="A123" s="3"/>
      <c r="B123" s="3"/>
      <c r="C123" s="3"/>
      <c r="D123" s="3"/>
      <c r="E123" s="3"/>
    </row>
    <row r="124" spans="1:5" ht="18" customHeight="1" x14ac:dyDescent="0.3">
      <c r="A124" s="3"/>
      <c r="B124" s="3"/>
      <c r="C124" s="3"/>
      <c r="D124" s="3"/>
      <c r="E124" s="3"/>
    </row>
    <row r="125" spans="1:5" ht="18" customHeight="1" x14ac:dyDescent="0.3">
      <c r="A125" s="3"/>
      <c r="B125" s="3"/>
      <c r="C125" s="3"/>
      <c r="D125" s="3"/>
      <c r="E125" s="3"/>
    </row>
    <row r="126" spans="1:5" ht="18" customHeight="1" x14ac:dyDescent="0.3">
      <c r="A126" s="3"/>
      <c r="B126" s="3"/>
      <c r="C126" s="3"/>
      <c r="D126" s="3"/>
      <c r="E126" s="3"/>
    </row>
    <row r="127" spans="1:5" ht="18" customHeight="1" x14ac:dyDescent="0.3">
      <c r="A127" s="3"/>
      <c r="B127" s="3"/>
      <c r="C127" s="3"/>
      <c r="D127" s="3"/>
      <c r="E127" s="3"/>
    </row>
    <row r="128" spans="1:5" ht="18" customHeight="1" x14ac:dyDescent="0.3">
      <c r="A128" s="3"/>
      <c r="B128" s="3"/>
      <c r="C128" s="3"/>
      <c r="D128" s="3"/>
      <c r="E128" s="3"/>
    </row>
    <row r="129" spans="1:5" ht="18" customHeight="1" x14ac:dyDescent="0.3">
      <c r="A129" s="3"/>
      <c r="B129" s="3"/>
      <c r="C129" s="3"/>
      <c r="D129" s="3"/>
      <c r="E129" s="3"/>
    </row>
    <row r="130" spans="1:5" ht="18" customHeight="1" x14ac:dyDescent="0.3">
      <c r="A130" s="3"/>
      <c r="B130" s="3"/>
      <c r="C130" s="3"/>
      <c r="D130" s="3"/>
      <c r="E130" s="3"/>
    </row>
    <row r="131" spans="1:5" ht="18" customHeight="1" x14ac:dyDescent="0.3">
      <c r="A131" s="3"/>
      <c r="B131" s="3"/>
      <c r="C131" s="3"/>
      <c r="D131" s="3"/>
      <c r="E131" s="3"/>
    </row>
    <row r="132" spans="1:5" ht="18" customHeight="1" x14ac:dyDescent="0.3">
      <c r="A132" s="3"/>
      <c r="B132" s="3"/>
      <c r="C132" s="3"/>
      <c r="D132" s="3"/>
      <c r="E132" s="3"/>
    </row>
    <row r="133" spans="1:5" ht="18" customHeight="1" x14ac:dyDescent="0.3">
      <c r="A133" s="3"/>
      <c r="B133" s="3"/>
      <c r="C133" s="3"/>
      <c r="D133" s="3"/>
      <c r="E133" s="3"/>
    </row>
    <row r="134" spans="1:5" ht="18" customHeight="1" x14ac:dyDescent="0.3">
      <c r="A134" s="3"/>
      <c r="B134" s="3"/>
      <c r="C134" s="3"/>
      <c r="D134" s="3"/>
      <c r="E134" s="3"/>
    </row>
    <row r="135" spans="1:5" ht="18" customHeight="1" x14ac:dyDescent="0.3">
      <c r="A135" s="3"/>
      <c r="B135" s="3"/>
      <c r="C135" s="3"/>
      <c r="D135" s="3"/>
      <c r="E135" s="3"/>
    </row>
    <row r="136" spans="1:5" ht="18" customHeight="1" x14ac:dyDescent="0.3">
      <c r="A136" s="3"/>
      <c r="B136" s="3"/>
      <c r="C136" s="3"/>
      <c r="D136" s="3"/>
      <c r="E136" s="3"/>
    </row>
    <row r="137" spans="1:5" ht="18" customHeight="1" x14ac:dyDescent="0.3">
      <c r="A137" s="3"/>
      <c r="B137" s="3"/>
      <c r="C137" s="3"/>
      <c r="D137" s="3"/>
      <c r="E137" s="3"/>
    </row>
    <row r="138" spans="1:5" ht="18" customHeight="1" x14ac:dyDescent="0.3">
      <c r="A138" s="3"/>
      <c r="B138" s="3"/>
      <c r="C138" s="3"/>
      <c r="D138" s="3"/>
      <c r="E138" s="3"/>
    </row>
    <row r="139" spans="1:5" ht="18" customHeight="1" x14ac:dyDescent="0.3">
      <c r="A139" s="3"/>
      <c r="B139" s="3"/>
      <c r="C139" s="3"/>
      <c r="D139" s="3"/>
      <c r="E139" s="3"/>
    </row>
    <row r="140" spans="1:5" ht="18" customHeight="1" x14ac:dyDescent="0.3">
      <c r="A140" s="3"/>
      <c r="B140" s="3"/>
      <c r="C140" s="3"/>
      <c r="D140" s="3"/>
      <c r="E140" s="3"/>
    </row>
    <row r="141" spans="1:5" ht="18" customHeight="1" x14ac:dyDescent="0.3">
      <c r="A141" s="3"/>
      <c r="B141" s="3"/>
      <c r="C141" s="3"/>
      <c r="D141" s="3"/>
      <c r="E141" s="3"/>
    </row>
    <row r="142" spans="1:5" ht="18" customHeight="1" x14ac:dyDescent="0.3">
      <c r="A142" s="3"/>
      <c r="B142" s="3"/>
      <c r="C142" s="3"/>
      <c r="D142" s="3"/>
      <c r="E142" s="3"/>
    </row>
    <row r="143" spans="1:5" ht="18" customHeight="1" x14ac:dyDescent="0.3">
      <c r="A143" s="3"/>
      <c r="B143" s="3"/>
      <c r="C143" s="3"/>
      <c r="D143" s="3"/>
      <c r="E143" s="3"/>
    </row>
    <row r="144" spans="1:5" ht="18" customHeight="1" x14ac:dyDescent="0.3">
      <c r="A144" s="3"/>
      <c r="B144" s="3"/>
      <c r="C144" s="3"/>
      <c r="D144" s="3"/>
      <c r="E144" s="3"/>
    </row>
    <row r="145" spans="1:5" ht="18" customHeight="1" x14ac:dyDescent="0.3">
      <c r="A145" s="3"/>
      <c r="B145" s="3"/>
      <c r="C145" s="3"/>
      <c r="D145" s="3"/>
      <c r="E145" s="3"/>
    </row>
    <row r="146" spans="1:5" ht="18" customHeight="1" x14ac:dyDescent="0.3">
      <c r="A146" s="3"/>
      <c r="B146" s="3"/>
      <c r="C146" s="3"/>
      <c r="D146" s="3"/>
      <c r="E146" s="3"/>
    </row>
    <row r="147" spans="1:5" ht="18" customHeight="1" x14ac:dyDescent="0.3">
      <c r="A147" s="3"/>
      <c r="B147" s="3"/>
      <c r="C147" s="3"/>
      <c r="D147" s="3"/>
      <c r="E147" s="3"/>
    </row>
    <row r="148" spans="1:5" ht="18" customHeight="1" x14ac:dyDescent="0.3">
      <c r="A148" s="3"/>
      <c r="B148" s="3"/>
      <c r="C148" s="3"/>
      <c r="D148" s="3"/>
      <c r="E148" s="3"/>
    </row>
    <row r="149" spans="1:5" ht="18" customHeight="1" x14ac:dyDescent="0.3">
      <c r="A149" s="3"/>
      <c r="B149" s="3"/>
      <c r="C149" s="3"/>
      <c r="D149" s="3"/>
      <c r="E149" s="3"/>
    </row>
    <row r="150" spans="1:5" ht="18" customHeight="1" x14ac:dyDescent="0.3">
      <c r="A150" s="3"/>
      <c r="B150" s="3"/>
      <c r="C150" s="3"/>
      <c r="D150" s="3"/>
      <c r="E150" s="3"/>
    </row>
    <row r="151" spans="1:5" ht="18" customHeight="1" x14ac:dyDescent="0.3">
      <c r="A151" s="3"/>
      <c r="B151" s="3"/>
      <c r="C151" s="3"/>
      <c r="D151" s="3"/>
      <c r="E151" s="3"/>
    </row>
    <row r="152" spans="1:5" ht="18" customHeight="1" x14ac:dyDescent="0.3">
      <c r="A152" s="3"/>
      <c r="B152" s="3"/>
      <c r="C152" s="3"/>
      <c r="D152" s="3"/>
      <c r="E152" s="3"/>
    </row>
    <row r="153" spans="1:5" ht="18" customHeight="1" x14ac:dyDescent="0.3">
      <c r="A153" s="3"/>
      <c r="B153" s="3"/>
      <c r="C153" s="3"/>
      <c r="D153" s="3"/>
      <c r="E153" s="3"/>
    </row>
    <row r="154" spans="1:5" ht="18" customHeight="1" x14ac:dyDescent="0.3">
      <c r="A154" s="3"/>
      <c r="B154" s="3"/>
      <c r="C154" s="3"/>
      <c r="D154" s="3"/>
      <c r="E154" s="3"/>
    </row>
    <row r="155" spans="1:5" ht="18" customHeight="1" x14ac:dyDescent="0.3">
      <c r="A155" s="3"/>
      <c r="B155" s="3"/>
      <c r="C155" s="3"/>
      <c r="D155" s="3"/>
      <c r="E155" s="3"/>
    </row>
    <row r="156" spans="1:5" ht="18" customHeight="1" x14ac:dyDescent="0.3">
      <c r="A156" s="3"/>
      <c r="B156" s="3"/>
      <c r="C156" s="3"/>
      <c r="D156" s="3"/>
      <c r="E156" s="3"/>
    </row>
    <row r="157" spans="1:5" ht="18" customHeight="1" x14ac:dyDescent="0.3">
      <c r="A157" s="3"/>
      <c r="B157" s="3"/>
      <c r="C157" s="3"/>
      <c r="D157" s="3"/>
      <c r="E157" s="3"/>
    </row>
    <row r="158" spans="1:5" ht="18" customHeight="1" x14ac:dyDescent="0.3">
      <c r="A158" s="3"/>
      <c r="B158" s="3"/>
      <c r="C158" s="3"/>
      <c r="D158" s="3"/>
      <c r="E158" s="3"/>
    </row>
    <row r="159" spans="1:5" ht="18" customHeight="1" x14ac:dyDescent="0.3">
      <c r="A159" s="3"/>
      <c r="B159" s="3"/>
      <c r="C159" s="3"/>
      <c r="D159" s="3"/>
      <c r="E159" s="3"/>
    </row>
    <row r="160" spans="1:5" ht="18" customHeight="1" x14ac:dyDescent="0.3">
      <c r="A160" s="3"/>
      <c r="B160" s="3"/>
      <c r="C160" s="3"/>
      <c r="D160" s="3"/>
      <c r="E160" s="3"/>
    </row>
    <row r="161" spans="1:5" ht="18" customHeight="1" x14ac:dyDescent="0.3">
      <c r="A161" s="3"/>
      <c r="B161" s="3"/>
      <c r="C161" s="3"/>
      <c r="D161" s="3"/>
      <c r="E161" s="3"/>
    </row>
    <row r="162" spans="1:5" ht="18" customHeight="1" x14ac:dyDescent="0.3">
      <c r="A162" s="3"/>
      <c r="B162" s="3"/>
      <c r="C162" s="3"/>
      <c r="D162" s="3"/>
      <c r="E162" s="3"/>
    </row>
    <row r="163" spans="1:5" ht="18" customHeight="1" x14ac:dyDescent="0.3">
      <c r="A163" s="3"/>
      <c r="B163" s="3"/>
      <c r="C163" s="3"/>
      <c r="D163" s="3"/>
      <c r="E163" s="3"/>
    </row>
    <row r="164" spans="1:5" ht="18" customHeight="1" x14ac:dyDescent="0.3">
      <c r="A164" s="3"/>
      <c r="B164" s="3"/>
      <c r="C164" s="3"/>
      <c r="D164" s="3"/>
      <c r="E164" s="3"/>
    </row>
    <row r="165" spans="1:5" ht="18" customHeight="1" x14ac:dyDescent="0.3">
      <c r="A165" s="3"/>
      <c r="B165" s="3"/>
      <c r="C165" s="3"/>
      <c r="D165" s="3"/>
      <c r="E165" s="3"/>
    </row>
    <row r="166" spans="1:5" ht="18" customHeight="1" x14ac:dyDescent="0.3">
      <c r="A166" s="3"/>
      <c r="B166" s="3"/>
      <c r="C166" s="3"/>
      <c r="D166" s="3"/>
      <c r="E166" s="3"/>
    </row>
    <row r="167" spans="1:5" ht="18" customHeight="1" x14ac:dyDescent="0.3">
      <c r="A167" s="3"/>
      <c r="B167" s="3"/>
      <c r="C167" s="3"/>
      <c r="D167" s="3"/>
      <c r="E167" s="3"/>
    </row>
    <row r="168" spans="1:5" ht="18" customHeight="1" x14ac:dyDescent="0.3">
      <c r="A168" s="3"/>
      <c r="B168" s="3"/>
      <c r="C168" s="3"/>
      <c r="D168" s="3"/>
      <c r="E168" s="3"/>
    </row>
    <row r="169" spans="1:5" ht="18" customHeight="1" x14ac:dyDescent="0.3">
      <c r="A169" s="3"/>
      <c r="B169" s="3"/>
      <c r="C169" s="3"/>
      <c r="D169" s="3"/>
      <c r="E169" s="3"/>
    </row>
    <row r="170" spans="1:5" ht="18" customHeight="1" x14ac:dyDescent="0.3">
      <c r="A170" s="3"/>
      <c r="B170" s="3"/>
      <c r="C170" s="3"/>
      <c r="D170" s="3"/>
      <c r="E170" s="3"/>
    </row>
    <row r="171" spans="1:5" ht="18" customHeight="1" x14ac:dyDescent="0.3">
      <c r="A171" s="3"/>
      <c r="B171" s="3"/>
      <c r="C171" s="3"/>
      <c r="D171" s="3"/>
      <c r="E171" s="3"/>
    </row>
    <row r="172" spans="1:5" ht="18" customHeight="1" x14ac:dyDescent="0.3">
      <c r="A172" s="3"/>
      <c r="B172" s="3"/>
      <c r="C172" s="3"/>
      <c r="D172" s="3"/>
      <c r="E172" s="3"/>
    </row>
    <row r="173" spans="1:5" ht="18" customHeight="1" x14ac:dyDescent="0.3">
      <c r="A173" s="3"/>
      <c r="B173" s="3"/>
      <c r="C173" s="3"/>
      <c r="D173" s="3"/>
      <c r="E173" s="3"/>
    </row>
    <row r="174" spans="1:5" ht="18" customHeight="1" x14ac:dyDescent="0.3">
      <c r="A174" s="3"/>
      <c r="B174" s="3"/>
      <c r="C174" s="3"/>
      <c r="D174" s="3"/>
      <c r="E174" s="3"/>
    </row>
    <row r="175" spans="1:5" ht="18" customHeight="1" x14ac:dyDescent="0.3">
      <c r="A175" s="3"/>
      <c r="B175" s="3"/>
      <c r="C175" s="3"/>
      <c r="D175" s="3"/>
      <c r="E175" s="3"/>
    </row>
    <row r="176" spans="1:5" ht="18" customHeight="1" x14ac:dyDescent="0.3">
      <c r="A176" s="3"/>
      <c r="B176" s="3"/>
      <c r="C176" s="3"/>
      <c r="D176" s="3"/>
      <c r="E176" s="3"/>
    </row>
    <row r="177" spans="1:5" ht="18" customHeight="1" x14ac:dyDescent="0.3">
      <c r="A177" s="3"/>
      <c r="B177" s="3"/>
      <c r="C177" s="3"/>
      <c r="D177" s="3"/>
      <c r="E177" s="3"/>
    </row>
    <row r="178" spans="1:5" ht="18" customHeight="1" x14ac:dyDescent="0.3">
      <c r="A178" s="3"/>
      <c r="B178" s="3"/>
      <c r="C178" s="3"/>
      <c r="D178" s="3"/>
      <c r="E178" s="3"/>
    </row>
    <row r="179" spans="1:5" ht="18" customHeight="1" x14ac:dyDescent="0.3">
      <c r="A179" s="3"/>
      <c r="B179" s="3"/>
      <c r="C179" s="3"/>
      <c r="D179" s="3"/>
      <c r="E179" s="3"/>
    </row>
    <row r="180" spans="1:5" ht="18" customHeight="1" x14ac:dyDescent="0.3">
      <c r="A180" s="3"/>
      <c r="B180" s="3"/>
      <c r="C180" s="3"/>
      <c r="D180" s="3"/>
      <c r="E180" s="3"/>
    </row>
    <row r="181" spans="1:5" ht="18" customHeight="1" x14ac:dyDescent="0.3">
      <c r="A181" s="3"/>
      <c r="B181" s="3"/>
      <c r="C181" s="3"/>
      <c r="D181" s="3"/>
      <c r="E181" s="3"/>
    </row>
    <row r="182" spans="1:5" ht="18" customHeight="1" x14ac:dyDescent="0.3">
      <c r="A182" s="3"/>
      <c r="B182" s="3"/>
      <c r="C182" s="3"/>
      <c r="D182" s="3"/>
      <c r="E182" s="3"/>
    </row>
    <row r="183" spans="1:5" ht="18" customHeight="1" x14ac:dyDescent="0.3">
      <c r="A183" s="3"/>
      <c r="B183" s="3"/>
      <c r="C183" s="3"/>
      <c r="D183" s="3"/>
      <c r="E183" s="3"/>
    </row>
    <row r="184" spans="1:5" ht="18" customHeight="1" x14ac:dyDescent="0.3">
      <c r="A184" s="3"/>
      <c r="B184" s="3"/>
      <c r="C184" s="3"/>
      <c r="D184" s="3"/>
      <c r="E184" s="3"/>
    </row>
    <row r="185" spans="1:5" ht="18" customHeight="1" x14ac:dyDescent="0.3">
      <c r="A185" s="3"/>
      <c r="B185" s="3"/>
      <c r="C185" s="3"/>
      <c r="D185" s="3"/>
      <c r="E185" s="3"/>
    </row>
    <row r="186" spans="1:5" ht="18" customHeight="1" x14ac:dyDescent="0.3">
      <c r="A186" s="3"/>
      <c r="B186" s="3"/>
      <c r="C186" s="3"/>
      <c r="D186" s="3"/>
      <c r="E186" s="3"/>
    </row>
    <row r="187" spans="1:5" ht="18" customHeight="1" x14ac:dyDescent="0.3">
      <c r="A187" s="3"/>
      <c r="B187" s="3"/>
      <c r="C187" s="3"/>
      <c r="D187" s="3"/>
      <c r="E187" s="3"/>
    </row>
    <row r="188" spans="1:5" ht="18" customHeight="1" x14ac:dyDescent="0.3">
      <c r="A188" s="3"/>
      <c r="B188" s="3"/>
      <c r="C188" s="3"/>
      <c r="D188" s="3"/>
      <c r="E188" s="3"/>
    </row>
    <row r="189" spans="1:5" ht="18" customHeight="1" x14ac:dyDescent="0.3">
      <c r="A189" s="3"/>
      <c r="B189" s="3"/>
      <c r="C189" s="3"/>
      <c r="D189" s="3"/>
      <c r="E189" s="3"/>
    </row>
    <row r="190" spans="1:5" ht="18" customHeight="1" x14ac:dyDescent="0.3">
      <c r="A190" s="3"/>
      <c r="B190" s="3"/>
      <c r="C190" s="3"/>
      <c r="D190" s="3"/>
      <c r="E190" s="3"/>
    </row>
    <row r="191" spans="1:5" ht="18" customHeight="1" x14ac:dyDescent="0.3">
      <c r="A191" s="3"/>
      <c r="B191" s="3"/>
      <c r="C191" s="3"/>
      <c r="D191" s="3"/>
      <c r="E191" s="3"/>
    </row>
    <row r="192" spans="1:5" ht="18" customHeight="1" x14ac:dyDescent="0.3">
      <c r="A192" s="3"/>
      <c r="B192" s="3"/>
      <c r="C192" s="3"/>
      <c r="D192" s="3"/>
      <c r="E192" s="3"/>
    </row>
    <row r="193" spans="1:5" ht="18" customHeight="1" x14ac:dyDescent="0.3">
      <c r="A193" s="3"/>
      <c r="B193" s="3"/>
      <c r="C193" s="3"/>
      <c r="D193" s="3"/>
      <c r="E193" s="3"/>
    </row>
    <row r="194" spans="1:5" ht="18" customHeight="1" x14ac:dyDescent="0.3">
      <c r="A194" s="3"/>
      <c r="B194" s="3"/>
      <c r="C194" s="3"/>
      <c r="D194" s="3"/>
      <c r="E194" s="3"/>
    </row>
    <row r="195" spans="1:5" ht="18" customHeight="1" x14ac:dyDescent="0.3">
      <c r="A195" s="3"/>
      <c r="B195" s="3"/>
      <c r="C195" s="3"/>
      <c r="D195" s="3"/>
      <c r="E195" s="3"/>
    </row>
    <row r="196" spans="1:5" ht="18" customHeight="1" x14ac:dyDescent="0.3">
      <c r="A196" s="3"/>
      <c r="B196" s="3"/>
      <c r="C196" s="3"/>
      <c r="D196" s="3"/>
      <c r="E196" s="3"/>
    </row>
    <row r="197" spans="1:5" ht="18" customHeight="1" x14ac:dyDescent="0.3">
      <c r="A197" s="3"/>
      <c r="B197" s="3"/>
      <c r="C197" s="3"/>
      <c r="D197" s="3"/>
      <c r="E197" s="3"/>
    </row>
    <row r="198" spans="1:5" ht="18" customHeight="1" x14ac:dyDescent="0.3">
      <c r="A198" s="3"/>
      <c r="B198" s="3"/>
      <c r="C198" s="3"/>
      <c r="D198" s="3"/>
      <c r="E198" s="3"/>
    </row>
    <row r="199" spans="1:5" ht="18" customHeight="1" x14ac:dyDescent="0.3">
      <c r="A199" s="3"/>
      <c r="B199" s="3"/>
      <c r="C199" s="3"/>
      <c r="D199" s="3"/>
      <c r="E199" s="3"/>
    </row>
    <row r="200" spans="1:5" ht="18" customHeight="1" x14ac:dyDescent="0.3">
      <c r="A200" s="3"/>
      <c r="B200" s="3"/>
      <c r="C200" s="3"/>
      <c r="D200" s="3"/>
      <c r="E200" s="3"/>
    </row>
    <row r="201" spans="1:5" ht="18" customHeight="1" x14ac:dyDescent="0.3">
      <c r="A201" s="3"/>
      <c r="B201" s="3"/>
      <c r="C201" s="3"/>
      <c r="D201" s="3"/>
      <c r="E201" s="3"/>
    </row>
    <row r="202" spans="1:5" ht="18" customHeight="1" x14ac:dyDescent="0.3">
      <c r="A202" s="3"/>
      <c r="B202" s="3"/>
      <c r="C202" s="3"/>
      <c r="D202" s="3"/>
      <c r="E202" s="3"/>
    </row>
    <row r="203" spans="1:5" ht="18" customHeight="1" x14ac:dyDescent="0.3">
      <c r="A203" s="3"/>
      <c r="B203" s="3"/>
      <c r="C203" s="3"/>
      <c r="D203" s="3"/>
      <c r="E203" s="3"/>
    </row>
    <row r="204" spans="1:5" ht="18" customHeight="1" x14ac:dyDescent="0.3">
      <c r="A204" s="3"/>
      <c r="B204" s="3"/>
      <c r="C204" s="3"/>
      <c r="D204" s="3"/>
      <c r="E204" s="3"/>
    </row>
    <row r="205" spans="1:5" ht="18" customHeight="1" x14ac:dyDescent="0.3">
      <c r="A205" s="3"/>
      <c r="B205" s="3"/>
      <c r="C205" s="3"/>
      <c r="D205" s="3"/>
      <c r="E205" s="3"/>
    </row>
    <row r="206" spans="1:5" ht="18" customHeight="1" x14ac:dyDescent="0.3">
      <c r="A206" s="3"/>
      <c r="B206" s="3"/>
      <c r="C206" s="3"/>
      <c r="D206" s="3"/>
      <c r="E206" s="3"/>
    </row>
  </sheetData>
  <mergeCells count="3">
    <mergeCell ref="M25:M26"/>
    <mergeCell ref="P25:P26"/>
    <mergeCell ref="K1:P2"/>
  </mergeCells>
  <phoneticPr fontId="0" type="noConversion"/>
  <printOptions horizontalCentered="1"/>
  <pageMargins left="0.19685039370078741" right="0.19685039370078741" top="0.19" bottom="0.1" header="0.51181102362204722" footer="0.51181102362204722"/>
  <pageSetup paperSize="9" scale="63" orientation="landscape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Tax Summary</vt:lpstr>
    </vt:vector>
  </TitlesOfParts>
  <Company>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Suradej Lekjaeng</cp:lastModifiedBy>
  <cp:lastPrinted>2025-08-26T05:52:29Z</cp:lastPrinted>
  <dcterms:created xsi:type="dcterms:W3CDTF">2002-05-29T08:03:50Z</dcterms:created>
  <dcterms:modified xsi:type="dcterms:W3CDTF">2025-08-26T05:52:35Z</dcterms:modified>
</cp:coreProperties>
</file>